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35" yWindow="-15" windowWidth="11745" windowHeight="7785"/>
  </bookViews>
  <sheets>
    <sheet name="ORÇAMENTO" sheetId="1" r:id="rId1"/>
    <sheet name="MEMÓRIA" sheetId="2" r:id="rId2"/>
    <sheet name="MEMORIA DE CALCULO TAMBORY" sheetId="6" r:id="rId3"/>
    <sheet name="MEMÓRIA DE CALCULO DANTE" sheetId="8" r:id="rId4"/>
    <sheet name="CRONOGRAMA" sheetId="3" r:id="rId5"/>
    <sheet name="CRONOGRAMA DESEMBOLSO" sheetId="9" r:id="rId6"/>
  </sheets>
  <externalReferences>
    <externalReference r:id="rId7"/>
    <externalReference r:id="rId8"/>
  </externalReferences>
  <definedNames>
    <definedName name="___BXF1392" localSheetId="5">#REF!</definedName>
    <definedName name="___BXF1392">#REF!</definedName>
    <definedName name="___CRC7674">#REF!</definedName>
    <definedName name="___CRT2673">#REF!</definedName>
    <definedName name="___R" localSheetId="5">#REF!</definedName>
    <definedName name="___R">#REF!</definedName>
    <definedName name="__1231123" localSheetId="5">#REF!</definedName>
    <definedName name="__1231123">#REF!</definedName>
    <definedName name="__1234456" localSheetId="5">#REF!</definedName>
    <definedName name="__1234456">#REF!</definedName>
    <definedName name="__123Graph_ASIDECO" localSheetId="5">#REF!</definedName>
    <definedName name="__123Graph_ASIDECO">#REF!</definedName>
    <definedName name="__123Graph_BSIDECO">#REF!</definedName>
    <definedName name="__123Graph_CSIDECO">#REF!</definedName>
    <definedName name="__123Graph_XSIDECO">#REF!</definedName>
    <definedName name="__ANT1202">#REF!</definedName>
    <definedName name="__ANT1203">#REF!</definedName>
    <definedName name="__CAB1" localSheetId="5">#REF!</definedName>
    <definedName name="__CAB1">#REF!</definedName>
    <definedName name="__CAB2" localSheetId="5">#REF!</definedName>
    <definedName name="__CAB2">#REF!</definedName>
    <definedName name="__CAB3" localSheetId="5">#REF!</definedName>
    <definedName name="__CAB3">#REF!</definedName>
    <definedName name="__CAB4">#REF!</definedName>
    <definedName name="__la29">#REF!</definedName>
    <definedName name="__la3">#REF!</definedName>
    <definedName name="__la31">#REF!</definedName>
    <definedName name="__la32">#REF!</definedName>
    <definedName name="__la4">#REF!</definedName>
    <definedName name="__la5">#REF!</definedName>
    <definedName name="__la6">#REF!</definedName>
    <definedName name="__la7">#REF!</definedName>
    <definedName name="__la8">#REF!</definedName>
    <definedName name="__la9">#REF!</definedName>
    <definedName name="__lb1">#REF!</definedName>
    <definedName name="__lb10">#REF!</definedName>
    <definedName name="__lb11">#REF!</definedName>
    <definedName name="__lb12">#REF!</definedName>
    <definedName name="__lb13">#REF!</definedName>
    <definedName name="__lb14">#REF!</definedName>
    <definedName name="__lb15">#REF!</definedName>
    <definedName name="__lb16">#REF!</definedName>
    <definedName name="__lb17">#REF!</definedName>
    <definedName name="__lb18">#REF!</definedName>
    <definedName name="__lb19">#REF!</definedName>
    <definedName name="__lb2">#REF!</definedName>
    <definedName name="__lb20">#REF!</definedName>
    <definedName name="__lb21">#REF!</definedName>
    <definedName name="__lb22">#REF!</definedName>
    <definedName name="__lb23">#REF!</definedName>
    <definedName name="__lb24">#REF!</definedName>
    <definedName name="__lb25">#REF!</definedName>
    <definedName name="__lb27">#REF!</definedName>
    <definedName name="__lb28">#REF!</definedName>
    <definedName name="__lb29">#REF!</definedName>
    <definedName name="__lb3">#REF!</definedName>
    <definedName name="__lb30">#REF!</definedName>
    <definedName name="__lb31">#REF!</definedName>
    <definedName name="__lb32">#REF!</definedName>
    <definedName name="__lb4">#REF!</definedName>
    <definedName name="__lb5">#REF!</definedName>
    <definedName name="__lb6">#REF!</definedName>
    <definedName name="__lb7">#REF!</definedName>
    <definedName name="__lb8">#REF!</definedName>
    <definedName name="__lb9">#REF!</definedName>
    <definedName name="__lbc1">#REF!</definedName>
    <definedName name="__lbc10">#REF!</definedName>
    <definedName name="__lbc11">#REF!</definedName>
    <definedName name="__lbc12">#REF!</definedName>
    <definedName name="__lbc13">#REF!</definedName>
    <definedName name="__lbc14">#REF!</definedName>
    <definedName name="__lbc15">#REF!</definedName>
    <definedName name="__lbc16">#REF!</definedName>
    <definedName name="__lbc17">#REF!</definedName>
    <definedName name="__lbc18">#REF!</definedName>
    <definedName name="__lbc19">#REF!</definedName>
    <definedName name="__lbc2">#REF!</definedName>
    <definedName name="__lbc20">#REF!</definedName>
    <definedName name="__lbc21">#REF!</definedName>
    <definedName name="__lbc22">#REF!</definedName>
    <definedName name="__lbc23">#REF!</definedName>
    <definedName name="__lbc24">#REF!</definedName>
    <definedName name="__lbc25">#REF!</definedName>
    <definedName name="__lbc26">#REF!</definedName>
    <definedName name="__lbc27">#REF!</definedName>
    <definedName name="__lbc28">#REF!</definedName>
    <definedName name="__lbc29">#REF!</definedName>
    <definedName name="__lbc3">#REF!</definedName>
    <definedName name="__lbc31">#REF!</definedName>
    <definedName name="__lbc32">#REF!</definedName>
    <definedName name="__lbc4">#REF!</definedName>
    <definedName name="__lbc5">#REF!</definedName>
    <definedName name="__lbc6">#REF!</definedName>
    <definedName name="__lbc7">#REF!</definedName>
    <definedName name="__lbc8">#REF!</definedName>
    <definedName name="__lbc9">#REF!</definedName>
    <definedName name="__ld26">#REF!</definedName>
    <definedName name="__ld31">#REF!</definedName>
    <definedName name="__le31">#REF!</definedName>
    <definedName name="__lf31">#REF!</definedName>
    <definedName name="__LOC1">#REF!</definedName>
    <definedName name="__LOC10">#REF!</definedName>
    <definedName name="__LOC11">#REF!</definedName>
    <definedName name="__LOC12">#REF!</definedName>
    <definedName name="__LOC13">#REF!</definedName>
    <definedName name="__LOC14">#REF!</definedName>
    <definedName name="__LOC15">#REF!</definedName>
    <definedName name="__LOC16">#REF!</definedName>
    <definedName name="__LOC17">#REF!</definedName>
    <definedName name="__LOC18">#REF!</definedName>
    <definedName name="__LOC19">#REF!</definedName>
    <definedName name="__LOC2">#REF!</definedName>
    <definedName name="__LOC20">#REF!</definedName>
    <definedName name="__LOC21">#REF!</definedName>
    <definedName name="__LOC22">#REF!</definedName>
    <definedName name="__LOC23">#REF!</definedName>
    <definedName name="__LOC24">#REF!</definedName>
    <definedName name="__LOC25">#REF!</definedName>
    <definedName name="__LOC26">#REF!</definedName>
    <definedName name="__LOC27">#REF!</definedName>
    <definedName name="__LOC28">#REF!</definedName>
    <definedName name="__LOC29">#REF!</definedName>
    <definedName name="__LOC3">#REF!</definedName>
    <definedName name="__LOC30">#REF!</definedName>
    <definedName name="__LOC31">#REF!</definedName>
    <definedName name="__LOC32">#REF!</definedName>
    <definedName name="__LOC33">#REF!</definedName>
    <definedName name="__LOC34">#REF!</definedName>
    <definedName name="__LOC35">#REF!</definedName>
    <definedName name="__LOC36">#REF!</definedName>
    <definedName name="__LOC37">#REF!</definedName>
    <definedName name="__LOC38">#REF!</definedName>
    <definedName name="__LOC39">#REF!</definedName>
    <definedName name="__LOC4">#REF!</definedName>
    <definedName name="__LOC40">#REF!</definedName>
    <definedName name="__LOC41">#REF!</definedName>
    <definedName name="__LOC42">#REF!</definedName>
    <definedName name="__LOC5">#REF!</definedName>
    <definedName name="__LOC6">#REF!</definedName>
    <definedName name="__LOC7">#REF!</definedName>
    <definedName name="__LOC8">#REF!</definedName>
    <definedName name="__LOC9">#REF!</definedName>
    <definedName name="__MED1202">#REF!</definedName>
    <definedName name="__MED1203">#REF!</definedName>
    <definedName name="__PU1" localSheetId="5">#REF!</definedName>
    <definedName name="__PU1">#REF!</definedName>
    <definedName name="__RES10" localSheetId="5">#REF!</definedName>
    <definedName name="__RES10">#REF!</definedName>
    <definedName name="__RES11">#REF!</definedName>
    <definedName name="__RES12">#REF!</definedName>
    <definedName name="__RES13">#REF!</definedName>
    <definedName name="__RES14">#REF!</definedName>
    <definedName name="__RES15">#REF!</definedName>
    <definedName name="__RES16">#REF!</definedName>
    <definedName name="__RES3">#REF!</definedName>
    <definedName name="__RES4">#REF!</definedName>
    <definedName name="__RES5">#REF!</definedName>
    <definedName name="__RES6">#REF!</definedName>
    <definedName name="__RES7">#REF!</definedName>
    <definedName name="__RES8">#REF!</definedName>
    <definedName name="__RES9">#REF!</definedName>
    <definedName name="__TA1" localSheetId="5">#REF!</definedName>
    <definedName name="__TA1">#REF!</definedName>
    <definedName name="__TA2" localSheetId="5">#REF!</definedName>
    <definedName name="__TA2">#REF!</definedName>
    <definedName name="__TAB32" localSheetId="5">#REF!</definedName>
    <definedName name="__TAB32">#REF!</definedName>
    <definedName name="__TAB33">#REF!</definedName>
    <definedName name="__TAB34">#REF!</definedName>
    <definedName name="__x10">#REF!</definedName>
    <definedName name="__x11">#REF!</definedName>
    <definedName name="__x12">#REF!</definedName>
    <definedName name="__x13">#REF!</definedName>
    <definedName name="__x14">#REF!</definedName>
    <definedName name="__x15">#REF!</definedName>
    <definedName name="__x16">#REF!</definedName>
    <definedName name="__x17">#REF!</definedName>
    <definedName name="__x18">#REF!</definedName>
    <definedName name="__x19">#REF!</definedName>
    <definedName name="__x20">#REF!</definedName>
    <definedName name="__x21">#REF!</definedName>
    <definedName name="__x22">#REF!</definedName>
    <definedName name="__x23">#REF!</definedName>
    <definedName name="__x24">#REF!</definedName>
    <definedName name="__x25">#REF!</definedName>
    <definedName name="__x28">#REF!</definedName>
    <definedName name="__x29">#REF!</definedName>
    <definedName name="__x32">#REF!</definedName>
    <definedName name="__x4">#REF!</definedName>
    <definedName name="__x5">#REF!</definedName>
    <definedName name="__x6">#REF!</definedName>
    <definedName name="__x7">#REF!</definedName>
    <definedName name="__x8">#REF!</definedName>
    <definedName name="__x9">#REF!</definedName>
    <definedName name="__xlnm.Print_Area_2">#REF!</definedName>
    <definedName name="__xlnm.Print_Titles_1">#REF!</definedName>
    <definedName name="__xlnm.Print_Titles_2">#REF!</definedName>
    <definedName name="_0.CURVA_OBRA">#REF!</definedName>
    <definedName name="_00.VAR._GASTO">#REF!</definedName>
    <definedName name="_000.CURVA_FINA">#REF!</definedName>
    <definedName name="_1">#REF!</definedName>
    <definedName name="_11.SERV.TECNIC">#REF!</definedName>
    <definedName name="_12.GAST_GERAIS">#REF!</definedName>
    <definedName name="_13.P._PERMAN.">#REF!</definedName>
    <definedName name="_15.IMPL._CANT">#REF!</definedName>
    <definedName name="_16.EQUIPAM.">#REF!</definedName>
    <definedName name="_17.OPER._CANT.">#REF!</definedName>
    <definedName name="_19.TRANC_LIMP.">#REF!</definedName>
    <definedName name="_25.PREP.TERREN">#REF!</definedName>
    <definedName name="_27.FUND._ESCOR">#REF!</definedName>
    <definedName name="_31_32_33.C_A" localSheetId="5">#REF!</definedName>
    <definedName name="_31_32_33.C_A">#REF!</definedName>
    <definedName name="_41.ALVENARIA" localSheetId="5">#REF!</definedName>
    <definedName name="_41.ALVENARIA">#REF!</definedName>
    <definedName name="_47.IMP._ISOLA." localSheetId="5">#REF!</definedName>
    <definedName name="_47.IMP._ISOLA.">#REF!</definedName>
    <definedName name="_51.REV.ARGAMAS">#REF!</definedName>
    <definedName name="_52.REV.CERAM.I">#REF!</definedName>
    <definedName name="_53.REV.CERAM.E">#REF!</definedName>
    <definedName name="_54.TACOS_E_ASS">#REF!</definedName>
    <definedName name="_55.MARM._E_GRA">#REF!</definedName>
    <definedName name="_56.MARMORITE">#REF!</definedName>
    <definedName name="_59.OUTRS_REVES">#REF!</definedName>
    <definedName name="_61.ESQUAD._MAD">#REF!</definedName>
    <definedName name="_63.ESQUAD._ALU">#REF!</definedName>
    <definedName name="_65.ESQUAD._FER">#REF!</definedName>
    <definedName name="_67.VIDROS">#REF!</definedName>
    <definedName name="_71_73.I.ELET_H">#REF!</definedName>
    <definedName name="_77.OUTRAS_INST.">#REF!</definedName>
    <definedName name="_78.ELEVADORES">#REF!</definedName>
    <definedName name="_81.APAR._SANIT">#REF!</definedName>
    <definedName name="_83_85.PINT_LIM">#REF!</definedName>
    <definedName name="_ANT1202" localSheetId="5">#REF!</definedName>
    <definedName name="_ANT1202">#REF!</definedName>
    <definedName name="_ANT1203" localSheetId="5">#REF!</definedName>
    <definedName name="_ANT1203">#REF!</definedName>
    <definedName name="_BXF1392" localSheetId="5">#REF!</definedName>
    <definedName name="_BXF1392">#REF!</definedName>
    <definedName name="_CAB1" localSheetId="5">#REF!</definedName>
    <definedName name="_CAB1">#REF!</definedName>
    <definedName name="_CAB2" localSheetId="5">#REF!</definedName>
    <definedName name="_CAB2">#REF!</definedName>
    <definedName name="_CAB3" localSheetId="5">#REF!</definedName>
    <definedName name="_CAB3">#REF!</definedName>
    <definedName name="_CAB4">#REF!</definedName>
    <definedName name="_CRC7674" localSheetId="5">#REF!</definedName>
    <definedName name="_CRC7674">#REF!</definedName>
    <definedName name="_CRT2673" localSheetId="5">#REF!</definedName>
    <definedName name="_CRT2673">#REF!</definedName>
    <definedName name="_Fill" localSheetId="5">#REF!</definedName>
    <definedName name="_Fill">#REF!</definedName>
    <definedName name="_Key1">#REF!</definedName>
    <definedName name="_Key2">#REF!</definedName>
    <definedName name="_la29" localSheetId="5">#REF!</definedName>
    <definedName name="_la29">#REF!</definedName>
    <definedName name="_la3" localSheetId="5">#REF!</definedName>
    <definedName name="_la3">#REF!</definedName>
    <definedName name="_la31">#REF!</definedName>
    <definedName name="_la32">#REF!</definedName>
    <definedName name="_la4">#REF!</definedName>
    <definedName name="_la5">#REF!</definedName>
    <definedName name="_la6">#REF!</definedName>
    <definedName name="_la7">#REF!</definedName>
    <definedName name="_la8">#REF!</definedName>
    <definedName name="_la9">#REF!</definedName>
    <definedName name="_lb1">#REF!</definedName>
    <definedName name="_lb10">#REF!</definedName>
    <definedName name="_lb11">#REF!</definedName>
    <definedName name="_lb12">#REF!</definedName>
    <definedName name="_lb13">#REF!</definedName>
    <definedName name="_lb14">#REF!</definedName>
    <definedName name="_lb15">#REF!</definedName>
    <definedName name="_lb16">#REF!</definedName>
    <definedName name="_lb17">#REF!</definedName>
    <definedName name="_lb18">#REF!</definedName>
    <definedName name="_lb19">#REF!</definedName>
    <definedName name="_lb2">#REF!</definedName>
    <definedName name="_lb20">#REF!</definedName>
    <definedName name="_lb21">#REF!</definedName>
    <definedName name="_lb22">#REF!</definedName>
    <definedName name="_lb23">#REF!</definedName>
    <definedName name="_lb24">#REF!</definedName>
    <definedName name="_lb25">#REF!</definedName>
    <definedName name="_lb27">#REF!</definedName>
    <definedName name="_lb28">#REF!</definedName>
    <definedName name="_lb29">#REF!</definedName>
    <definedName name="_lb3">#REF!</definedName>
    <definedName name="_lb30">#REF!</definedName>
    <definedName name="_lb31">#REF!</definedName>
    <definedName name="_lb32">#REF!</definedName>
    <definedName name="_lb4">#REF!</definedName>
    <definedName name="_lb5">#REF!</definedName>
    <definedName name="_lb6">#REF!</definedName>
    <definedName name="_lb7">#REF!</definedName>
    <definedName name="_lb8">#REF!</definedName>
    <definedName name="_lb9">#REF!</definedName>
    <definedName name="_lbc1">#REF!</definedName>
    <definedName name="_lbc10">#REF!</definedName>
    <definedName name="_lbc11">#REF!</definedName>
    <definedName name="_lbc12">#REF!</definedName>
    <definedName name="_lbc13">#REF!</definedName>
    <definedName name="_lbc14">#REF!</definedName>
    <definedName name="_lbc15">#REF!</definedName>
    <definedName name="_lbc16">#REF!</definedName>
    <definedName name="_lbc17">#REF!</definedName>
    <definedName name="_lbc18">#REF!</definedName>
    <definedName name="_lbc19">#REF!</definedName>
    <definedName name="_lbc2">#REF!</definedName>
    <definedName name="_lbc20">#REF!</definedName>
    <definedName name="_lbc21">#REF!</definedName>
    <definedName name="_lbc22">#REF!</definedName>
    <definedName name="_lbc23">#REF!</definedName>
    <definedName name="_lbc24">#REF!</definedName>
    <definedName name="_lbc25">#REF!</definedName>
    <definedName name="_lbc26">#REF!</definedName>
    <definedName name="_lbc27">#REF!</definedName>
    <definedName name="_lbc28">#REF!</definedName>
    <definedName name="_lbc29">#REF!</definedName>
    <definedName name="_lbc3">#REF!</definedName>
    <definedName name="_lbc31">#REF!</definedName>
    <definedName name="_lbc32">#REF!</definedName>
    <definedName name="_lbc4">#REF!</definedName>
    <definedName name="_lbc5">#REF!</definedName>
    <definedName name="_lbc6">#REF!</definedName>
    <definedName name="_lbc7">#REF!</definedName>
    <definedName name="_lbc8">#REF!</definedName>
    <definedName name="_lbc9">#REF!</definedName>
    <definedName name="_ld26">#REF!</definedName>
    <definedName name="_ld31">#REF!</definedName>
    <definedName name="_le31">#REF!</definedName>
    <definedName name="_lf31">#REF!</definedName>
    <definedName name="_LOC1">#REF!</definedName>
    <definedName name="_LOC10">#REF!</definedName>
    <definedName name="_LOC11">#REF!</definedName>
    <definedName name="_LOC12">#REF!</definedName>
    <definedName name="_LOC13">#REF!</definedName>
    <definedName name="_LOC14">#REF!</definedName>
    <definedName name="_LOC15">#REF!</definedName>
    <definedName name="_LOC16">#REF!</definedName>
    <definedName name="_LOC17">#REF!</definedName>
    <definedName name="_LOC18">#REF!</definedName>
    <definedName name="_LOC19">#REF!</definedName>
    <definedName name="_LOC2">#REF!</definedName>
    <definedName name="_LOC20">#REF!</definedName>
    <definedName name="_LOC21">#REF!</definedName>
    <definedName name="_LOC22">#REF!</definedName>
    <definedName name="_LOC23">#REF!</definedName>
    <definedName name="_LOC24">#REF!</definedName>
    <definedName name="_LOC25">#REF!</definedName>
    <definedName name="_LOC26">#REF!</definedName>
    <definedName name="_LOC27">#REF!</definedName>
    <definedName name="_LOC28">#REF!</definedName>
    <definedName name="_LOC29">#REF!</definedName>
    <definedName name="_LOC3">#REF!</definedName>
    <definedName name="_LOC30">#REF!</definedName>
    <definedName name="_LOC31">#REF!</definedName>
    <definedName name="_LOC32">#REF!</definedName>
    <definedName name="_LOC33">#REF!</definedName>
    <definedName name="_LOC34">#REF!</definedName>
    <definedName name="_LOC35">#REF!</definedName>
    <definedName name="_LOC36">#REF!</definedName>
    <definedName name="_LOC37">#REF!</definedName>
    <definedName name="_LOC38">#REF!</definedName>
    <definedName name="_LOC39">#REF!</definedName>
    <definedName name="_LOC4">#REF!</definedName>
    <definedName name="_LOC40">#REF!</definedName>
    <definedName name="_LOC41">#REF!</definedName>
    <definedName name="_LOC42">#REF!</definedName>
    <definedName name="_LOC5">#REF!</definedName>
    <definedName name="_LOC6">#REF!</definedName>
    <definedName name="_LOC7">#REF!</definedName>
    <definedName name="_LOC8">#REF!</definedName>
    <definedName name="_LOC9">#REF!</definedName>
    <definedName name="_MED1202" localSheetId="5">#REF!</definedName>
    <definedName name="_MED1202">#REF!</definedName>
    <definedName name="_MED1203" localSheetId="5">#REF!</definedName>
    <definedName name="_MED1203">#REF!</definedName>
    <definedName name="_PU1" localSheetId="5">#REF!</definedName>
    <definedName name="_PU1">#REF!</definedName>
    <definedName name="_R" localSheetId="5">#REF!</definedName>
    <definedName name="_R">#REF!</definedName>
    <definedName name="_RES10" localSheetId="5">#REF!</definedName>
    <definedName name="_RES10">#REF!</definedName>
    <definedName name="_RES11" localSheetId="5">#REF!</definedName>
    <definedName name="_RES11">#REF!</definedName>
    <definedName name="_RES12" localSheetId="5">#REF!</definedName>
    <definedName name="_RES12">#REF!</definedName>
    <definedName name="_RES13" localSheetId="5">#REF!</definedName>
    <definedName name="_RES13">#REF!</definedName>
    <definedName name="_RES14" localSheetId="5">#REF!</definedName>
    <definedName name="_RES14">#REF!</definedName>
    <definedName name="_RES15">#REF!</definedName>
    <definedName name="_RES16">#REF!</definedName>
    <definedName name="_RES3">#REF!</definedName>
    <definedName name="_RES4">#REF!</definedName>
    <definedName name="_RES5">#REF!</definedName>
    <definedName name="_RES6">#REF!</definedName>
    <definedName name="_RES7">#REF!</definedName>
    <definedName name="_RES8">#REF!</definedName>
    <definedName name="_RES9">#REF!</definedName>
    <definedName name="_Sort">#REF!</definedName>
    <definedName name="_TA1" localSheetId="5">#REF!</definedName>
    <definedName name="_TA1">#REF!</definedName>
    <definedName name="_TA2" localSheetId="5">#REF!</definedName>
    <definedName name="_TA2">#REF!</definedName>
    <definedName name="_TAB32" localSheetId="5">#REF!</definedName>
    <definedName name="_TAB32">#REF!</definedName>
    <definedName name="_TAB33" localSheetId="5">#REF!</definedName>
    <definedName name="_TAB33">#REF!</definedName>
    <definedName name="_TAB34" localSheetId="5">#REF!</definedName>
    <definedName name="_TAB34">#REF!</definedName>
    <definedName name="_x10">#REF!</definedName>
    <definedName name="_x11">#REF!</definedName>
    <definedName name="_x12">#REF!</definedName>
    <definedName name="_x13">#REF!</definedName>
    <definedName name="_x14">#REF!</definedName>
    <definedName name="_x15">#REF!</definedName>
    <definedName name="_x16">#REF!</definedName>
    <definedName name="_x17">#REF!</definedName>
    <definedName name="_x18">#REF!</definedName>
    <definedName name="_x19">#REF!</definedName>
    <definedName name="_x20">#REF!</definedName>
    <definedName name="_x21">#REF!</definedName>
    <definedName name="_x22">#REF!</definedName>
    <definedName name="_x23">#REF!</definedName>
    <definedName name="_x24">#REF!</definedName>
    <definedName name="_x25">#REF!</definedName>
    <definedName name="_x28">#REF!</definedName>
    <definedName name="_x29">#REF!</definedName>
    <definedName name="_x32">#REF!</definedName>
    <definedName name="_x4">#REF!</definedName>
    <definedName name="_x5">#REF!</definedName>
    <definedName name="_x6">#REF!</definedName>
    <definedName name="_x7">#REF!</definedName>
    <definedName name="_x8">#REF!</definedName>
    <definedName name="_x9">#REF!</definedName>
    <definedName name="A">#REF!</definedName>
    <definedName name="aa">#REF!</definedName>
    <definedName name="achar18">#REF!</definedName>
    <definedName name="achar19">#REF!</definedName>
    <definedName name="achart1">#REF!</definedName>
    <definedName name="achart10">#REF!</definedName>
    <definedName name="achart11">#REF!</definedName>
    <definedName name="achart12">#REF!</definedName>
    <definedName name="achart13">#REF!</definedName>
    <definedName name="achart14">#REF!</definedName>
    <definedName name="achart15">#REF!</definedName>
    <definedName name="achart16">#REF!</definedName>
    <definedName name="achart17">#REF!</definedName>
    <definedName name="achart2">#REF!</definedName>
    <definedName name="achart20">#REF!</definedName>
    <definedName name="achart21">#REF!</definedName>
    <definedName name="achart22">#REF!</definedName>
    <definedName name="achart23">#REF!</definedName>
    <definedName name="achart24">#REF!</definedName>
    <definedName name="achart25">#REF!</definedName>
    <definedName name="achart26">#REF!</definedName>
    <definedName name="achart27">#REF!</definedName>
    <definedName name="achart28">#REF!</definedName>
    <definedName name="achart29">#REF!</definedName>
    <definedName name="achart3">#REF!</definedName>
    <definedName name="achart30">#REF!</definedName>
    <definedName name="achart31">#REF!</definedName>
    <definedName name="achart32">#REF!</definedName>
    <definedName name="achart4">#REF!</definedName>
    <definedName name="achart5">#REF!</definedName>
    <definedName name="achart6">#REF!</definedName>
    <definedName name="achart7">#REF!</definedName>
    <definedName name="achart8">#REF!</definedName>
    <definedName name="achart9">#REF!</definedName>
    <definedName name="ACOMP">#REF!</definedName>
    <definedName name="ACRE">#REF!</definedName>
    <definedName name="ad" localSheetId="5">#REF!</definedName>
    <definedName name="ad">#REF!</definedName>
    <definedName name="ademir">#REF!</definedName>
    <definedName name="ADM.EXTERNA" localSheetId="5">#REF!</definedName>
    <definedName name="ADM.EXTERNA">#REF!</definedName>
    <definedName name="AGAS" localSheetId="5">#REF!</definedName>
    <definedName name="AGAS">#REF!</definedName>
    <definedName name="AGORA" localSheetId="5">#REF!</definedName>
    <definedName name="AGORA">#REF!</definedName>
    <definedName name="_xlnm.Print_Area" localSheetId="4">CRONOGRAMA!$A$1:$J$25</definedName>
    <definedName name="_xlnm.Print_Area" localSheetId="5">'CRONOGRAMA DESEMBOLSO'!$B$2:$Q$37</definedName>
    <definedName name="_xlnm.Print_Area" localSheetId="1">MEMÓRIA!$A$1:$F$182</definedName>
    <definedName name="_xlnm.Print_Area" localSheetId="3">'MEMÓRIA DE CALCULO DANTE'!$A$1:$F$73</definedName>
    <definedName name="_xlnm.Print_Area" localSheetId="2">'MEMORIA DE CALCULO TAMBORY'!$A$1:$T$94</definedName>
    <definedName name="_xlnm.Print_Area" localSheetId="0">ORÇAMENTO!$A$1:$H$205</definedName>
    <definedName name="Área_impressão_IM" localSheetId="5">#REF!</definedName>
    <definedName name="Área_impressão_IM">#REF!</definedName>
    <definedName name="AREACPLM" localSheetId="5">#REF!</definedName>
    <definedName name="AREACPLM">#REF!</definedName>
    <definedName name="AREADREN" localSheetId="5">#REF!</definedName>
    <definedName name="AREADREN">#REF!</definedName>
    <definedName name="AREAPAV">#REF!</definedName>
    <definedName name="AREARESUMO">#REF!</definedName>
    <definedName name="as" localSheetId="5">#REF!</definedName>
    <definedName name="as">#REF!</definedName>
    <definedName name="ASDF" localSheetId="5">#REF!</definedName>
    <definedName name="ASDF">#REF!</definedName>
    <definedName name="ASDFG" localSheetId="5">#REF!</definedName>
    <definedName name="ASDFG">#REF!</definedName>
    <definedName name="B" localSheetId="5">#REF!</definedName>
    <definedName name="B">#REF!</definedName>
    <definedName name="BARRETE" localSheetId="5">#REF!</definedName>
    <definedName name="BARRETE">#REF!</definedName>
    <definedName name="BB" localSheetId="5">#REF!</definedName>
    <definedName name="BB">#REF!</definedName>
    <definedName name="bchar10" localSheetId="5">#REF!</definedName>
    <definedName name="bchar10">#REF!</definedName>
    <definedName name="bchart1" localSheetId="5">#REF!</definedName>
    <definedName name="bchart1">#REF!</definedName>
    <definedName name="bchart11" localSheetId="5">#REF!</definedName>
    <definedName name="bchart11">#REF!</definedName>
    <definedName name="bchart12">#REF!</definedName>
    <definedName name="bchart13">#REF!</definedName>
    <definedName name="bchart14">#REF!</definedName>
    <definedName name="bchart15">#REF!</definedName>
    <definedName name="bchart16">#REF!</definedName>
    <definedName name="bchart17">#REF!</definedName>
    <definedName name="bchart18">#REF!</definedName>
    <definedName name="bchart19">#REF!</definedName>
    <definedName name="bchart2">#REF!</definedName>
    <definedName name="bchart20">#REF!</definedName>
    <definedName name="bchart21">#REF!</definedName>
    <definedName name="bchart22">#REF!</definedName>
    <definedName name="bchart23">#REF!</definedName>
    <definedName name="bchart24">#REF!</definedName>
    <definedName name="bchart25">#REF!</definedName>
    <definedName name="bchart26">#REF!</definedName>
    <definedName name="bchart27">#REF!</definedName>
    <definedName name="bchart28">#REF!</definedName>
    <definedName name="bchart29">#REF!</definedName>
    <definedName name="bchart3">#REF!</definedName>
    <definedName name="bchart30">#REF!</definedName>
    <definedName name="bchart31">#REF!</definedName>
    <definedName name="bchart32">#REF!</definedName>
    <definedName name="bchart4">#REF!</definedName>
    <definedName name="bchart5">#REF!</definedName>
    <definedName name="bchart6">#REF!</definedName>
    <definedName name="bchart7">#REF!</definedName>
    <definedName name="bchart8">#REF!</definedName>
    <definedName name="bchart9">#REF!</definedName>
    <definedName name="BDI">#REF!</definedName>
    <definedName name="bonificação">#REF!</definedName>
    <definedName name="bosta">#REF!</definedName>
    <definedName name="cab">#REF!</definedName>
    <definedName name="Caix120">#REF!</definedName>
    <definedName name="Caix160">#REF!</definedName>
    <definedName name="CaixMax">#REF!</definedName>
    <definedName name="CARTÃO4">#REF!</definedName>
    <definedName name="cc" localSheetId="5">#REF!</definedName>
    <definedName name="cc">#REF!</definedName>
    <definedName name="cchart1" localSheetId="5">#REF!</definedName>
    <definedName name="cchart1">#REF!</definedName>
    <definedName name="cchart10" localSheetId="5">#REF!</definedName>
    <definedName name="cchart10">#REF!</definedName>
    <definedName name="cchart11" localSheetId="5">#REF!</definedName>
    <definedName name="cchart11">#REF!</definedName>
    <definedName name="cchart12">#REF!</definedName>
    <definedName name="cchart13">#REF!</definedName>
    <definedName name="cchart14">#REF!</definedName>
    <definedName name="cchart15">#REF!</definedName>
    <definedName name="cchart16">#REF!</definedName>
    <definedName name="cchart17">#REF!</definedName>
    <definedName name="cchart18">#REF!</definedName>
    <definedName name="cchart19">#REF!</definedName>
    <definedName name="cchart2">#REF!</definedName>
    <definedName name="cchart20">#REF!</definedName>
    <definedName name="cchart21">#REF!</definedName>
    <definedName name="cchart22">#REF!</definedName>
    <definedName name="cchart23">#REF!</definedName>
    <definedName name="cchart24">#REF!</definedName>
    <definedName name="cchart25">#REF!</definedName>
    <definedName name="cchart26">#REF!</definedName>
    <definedName name="cchart27">#REF!</definedName>
    <definedName name="cchart28">#REF!</definedName>
    <definedName name="cchart29">#REF!</definedName>
    <definedName name="cchart3">#REF!</definedName>
    <definedName name="cchart31">#REF!</definedName>
    <definedName name="cchart32">#REF!</definedName>
    <definedName name="cchart4">#REF!</definedName>
    <definedName name="cchart5">#REF!</definedName>
    <definedName name="cchart6">#REF!</definedName>
    <definedName name="cchart7">#REF!</definedName>
    <definedName name="cchart8">#REF!</definedName>
    <definedName name="cchart9">#REF!</definedName>
    <definedName name="completo">#REF!</definedName>
    <definedName name="COMPOSICAO">#REF!</definedName>
    <definedName name="concorrentes">#REF!</definedName>
    <definedName name="cortina_1">#REF!</definedName>
    <definedName name="cortina_2">#REF!</definedName>
    <definedName name="CPOS">#REF!</definedName>
    <definedName name="Cria_10" localSheetId="5">#REF!</definedName>
    <definedName name="Cria_10">#REF!</definedName>
    <definedName name="Cria_11" localSheetId="5">#REF!</definedName>
    <definedName name="Cria_11">#REF!</definedName>
    <definedName name="Cria_12" localSheetId="5">#REF!</definedName>
    <definedName name="Cria_12">#REF!</definedName>
    <definedName name="Cria_4">#REF!</definedName>
    <definedName name="Cria_5">#REF!</definedName>
    <definedName name="Cria_6">#REF!</definedName>
    <definedName name="Cria_7">#REF!</definedName>
    <definedName name="Cria_8">#REF!</definedName>
    <definedName name="Cria_9">#REF!</definedName>
    <definedName name="Critérios_IM">#REF!</definedName>
    <definedName name="crong">#REF!</definedName>
    <definedName name="CRONO">#REF!</definedName>
    <definedName name="CRONO.MaxParc" localSheetId="3" hidden="1">[1]CRONO!#REF!+[1]CRONO!A1</definedName>
    <definedName name="CRONO.MaxParc" hidden="1">[1]CRONO!#REF!+[1]CRONO!A1</definedName>
    <definedName name="CRONOGRAMA_FÍSICO_FINANCEIRO" localSheetId="5">#REF!</definedName>
    <definedName name="CRONOGRAMA_FÍSICO_FINANCEIRO">#REF!</definedName>
    <definedName name="CURRENCY" localSheetId="5">#REF!</definedName>
    <definedName name="CURRENCY">#REF!</definedName>
    <definedName name="custo" localSheetId="5">#REF!</definedName>
    <definedName name="custo">#REF!</definedName>
    <definedName name="D" localSheetId="5">#REF!</definedName>
    <definedName name="D">#REF!</definedName>
    <definedName name="D_numericos2" localSheetId="5">#REF!</definedName>
    <definedName name="D_numericos2">#REF!</definedName>
    <definedName name="D_numericos3" localSheetId="5">#REF!</definedName>
    <definedName name="D_numericos3">#REF!</definedName>
    <definedName name="D_numericos4" localSheetId="5">#REF!</definedName>
    <definedName name="D_numericos4">#REF!</definedName>
    <definedName name="dados" localSheetId="5">#REF!</definedName>
    <definedName name="dados">#REF!</definedName>
    <definedName name="daf" localSheetId="5">#REF!</definedName>
    <definedName name="daf">#REF!</definedName>
    <definedName name="dchart26" localSheetId="5">#REF!</definedName>
    <definedName name="dchart26">#REF!</definedName>
    <definedName name="dchart31" localSheetId="5">#REF!</definedName>
    <definedName name="dchart31">#REF!</definedName>
    <definedName name="DDD" localSheetId="5">#REF!</definedName>
    <definedName name="DDD">#REF!</definedName>
    <definedName name="DESCRICAO" localSheetId="5">#REF!</definedName>
    <definedName name="DESCRICAO">#REF!</definedName>
    <definedName name="DESNIVEL" localSheetId="5">#REF!</definedName>
    <definedName name="DESNIVEL">#REF!</definedName>
    <definedName name="DIAFPREMOLD" localSheetId="5">#REF!</definedName>
    <definedName name="DIAFPREMOLD">#REF!</definedName>
    <definedName name="DIAFRAF_INLOCO" localSheetId="5">#REF!</definedName>
    <definedName name="DIAFRAF_INLOCO">#REF!</definedName>
    <definedName name="DIAFRAINLOCO" localSheetId="5">#REF!</definedName>
    <definedName name="DIAFRAINLOCO">#REF!</definedName>
    <definedName name="DIAFRAPREMOL">#REF!</definedName>
    <definedName name="DRENAGEM">#REF!</definedName>
    <definedName name="DSSD" localSheetId="5">#REF!</definedName>
    <definedName name="DSSD">#REF!</definedName>
    <definedName name="E" localSheetId="5">#REF!</definedName>
    <definedName name="E">#REF!</definedName>
    <definedName name="E4WR" localSheetId="5">#REF!</definedName>
    <definedName name="E4WR">#REF!</definedName>
    <definedName name="echart31" localSheetId="5">#REF!</definedName>
    <definedName name="echart31">#REF!</definedName>
    <definedName name="EDIF">#REF!</definedName>
    <definedName name="ee" localSheetId="5">#REF!</definedName>
    <definedName name="ee">#REF!</definedName>
    <definedName name="ef" localSheetId="5">#REF!</definedName>
    <definedName name="ef">#REF!</definedName>
    <definedName name="equip" localSheetId="5">#REF!</definedName>
    <definedName name="equip">#REF!</definedName>
    <definedName name="ERA" localSheetId="5">#REF!</definedName>
    <definedName name="ERA">#REF!</definedName>
    <definedName name="ESTESCAVADA" localSheetId="5">#REF!</definedName>
    <definedName name="ESTESCAVADA">#REF!</definedName>
    <definedName name="ESTFRANKI" localSheetId="5">#REF!</definedName>
    <definedName name="ESTFRANKI">#REF!</definedName>
    <definedName name="ESTMETAL" localSheetId="5">#REF!</definedName>
    <definedName name="ESTMETAL">#REF!</definedName>
    <definedName name="ESTPREMOLD">#REF!</definedName>
    <definedName name="ESTRAIZ">#REF!</definedName>
    <definedName name="FASDF" localSheetId="5">#REF!</definedName>
    <definedName name="FASDF">#REF!</definedName>
    <definedName name="fchart31" localSheetId="5">#REF!</definedName>
    <definedName name="fchart31">#REF!</definedName>
    <definedName name="FDE">#REF!</definedName>
    <definedName name="FL_1" localSheetId="5">#REF!</definedName>
    <definedName name="FL_1">#REF!</definedName>
    <definedName name="fluxo" localSheetId="5">#REF!</definedName>
    <definedName name="fluxo">#REF!</definedName>
    <definedName name="g" localSheetId="5">#REF!</definedName>
    <definedName name="g">#REF!</definedName>
    <definedName name="g_10" localSheetId="5">#REF!</definedName>
    <definedName name="g_10">#REF!</definedName>
    <definedName name="g_11" localSheetId="5">#REF!</definedName>
    <definedName name="g_11">#REF!</definedName>
    <definedName name="g_12" localSheetId="5">#REF!</definedName>
    <definedName name="g_12">#REF!</definedName>
    <definedName name="g_13">#REF!</definedName>
    <definedName name="G_15">#REF!</definedName>
    <definedName name="G_16">#REF!</definedName>
    <definedName name="G_17">#REF!</definedName>
    <definedName name="G_19">#REF!</definedName>
    <definedName name="g_21">#REF!</definedName>
    <definedName name="G_25">#REF!</definedName>
    <definedName name="G_27" localSheetId="5">#REF!</definedName>
    <definedName name="G_27">#REF!</definedName>
    <definedName name="G_31" localSheetId="5">#REF!</definedName>
    <definedName name="G_31">#REF!</definedName>
    <definedName name="G_32" localSheetId="5">#REF!</definedName>
    <definedName name="G_32">#REF!</definedName>
    <definedName name="G_33">#REF!</definedName>
    <definedName name="g_34">#REF!</definedName>
    <definedName name="G_35" localSheetId="5">#REF!</definedName>
    <definedName name="G_35">#REF!</definedName>
    <definedName name="g_37" localSheetId="5">#REF!</definedName>
    <definedName name="g_37">#REF!</definedName>
    <definedName name="G_41" localSheetId="5">#REF!</definedName>
    <definedName name="G_41">#REF!</definedName>
    <definedName name="G_45">#REF!</definedName>
    <definedName name="G_47">#REF!</definedName>
    <definedName name="G_51">#REF!</definedName>
    <definedName name="G_52">#REF!</definedName>
    <definedName name="G_53">#REF!</definedName>
    <definedName name="G_54">#REF!</definedName>
    <definedName name="G_55">#REF!</definedName>
    <definedName name="G_56">#REF!</definedName>
    <definedName name="G_57">#REF!</definedName>
    <definedName name="G_58">#REF!</definedName>
    <definedName name="G_59">#REF!</definedName>
    <definedName name="G_61">#REF!</definedName>
    <definedName name="G_63">#REF!</definedName>
    <definedName name="g_65">#REF!</definedName>
    <definedName name="G_67">#REF!</definedName>
    <definedName name="g_68">#REF!</definedName>
    <definedName name="g_69">#REF!</definedName>
    <definedName name="G_71">#REF!</definedName>
    <definedName name="G_73">#REF!</definedName>
    <definedName name="G_75">#REF!</definedName>
    <definedName name="G_77">#REF!</definedName>
    <definedName name="G_78">#REF!</definedName>
    <definedName name="G_81">#REF!</definedName>
    <definedName name="G_83">#REF!</definedName>
    <definedName name="G_85">#REF!</definedName>
    <definedName name="G_87">#REF!</definedName>
    <definedName name="G_90">#REF!</definedName>
    <definedName name="G_91">#REF!</definedName>
    <definedName name="G_92">#REF!</definedName>
    <definedName name="G_94">#REF!</definedName>
    <definedName name="G_95">#REF!</definedName>
    <definedName name="G_96">#REF!</definedName>
    <definedName name="GASE" localSheetId="5">#REF!</definedName>
    <definedName name="GASE">#REF!</definedName>
    <definedName name="gf" localSheetId="5">#REF!</definedName>
    <definedName name="gf">#REF!</definedName>
    <definedName name="GLOBAL" localSheetId="5">#REF!</definedName>
    <definedName name="GLOBAL">#REF!</definedName>
    <definedName name="gr_25" localSheetId="5">#REF!</definedName>
    <definedName name="gr_25">#REF!</definedName>
    <definedName name="graf" localSheetId="5">#REF!</definedName>
    <definedName name="graf">#REF!</definedName>
    <definedName name="grf" localSheetId="5">#REF!</definedName>
    <definedName name="grf">#REF!</definedName>
    <definedName name="h" localSheetId="5">#REF!</definedName>
    <definedName name="h">#REF!</definedName>
    <definedName name="HONORARIOS" localSheetId="5">#REF!</definedName>
    <definedName name="HONORARIOS">#REF!</definedName>
    <definedName name="HRA" localSheetId="5">#REF!</definedName>
    <definedName name="HRA">#REF!</definedName>
    <definedName name="I" localSheetId="5">#REF!</definedName>
    <definedName name="I">#REF!</definedName>
    <definedName name="IGUAIS" localSheetId="5">#REF!</definedName>
    <definedName name="IGUAIS">#REF!</definedName>
    <definedName name="IMPOSTO" localSheetId="5">#REF!</definedName>
    <definedName name="IMPOSTO">#REF!</definedName>
    <definedName name="impr" localSheetId="5">#REF!</definedName>
    <definedName name="impr">#REF!</definedName>
    <definedName name="IMPR1" localSheetId="5">#REF!</definedName>
    <definedName name="IMPR1">#REF!</definedName>
    <definedName name="IMPR2">#REF!</definedName>
    <definedName name="IMPR3">#REF!</definedName>
    <definedName name="IMPR4">#REF!</definedName>
    <definedName name="IMPUT">#REF!</definedName>
    <definedName name="INSU_JUL_07" localSheetId="5">#REF!</definedName>
    <definedName name="INSU_JUL_07">#REF!</definedName>
    <definedName name="ITEM" localSheetId="5">#REF!</definedName>
    <definedName name="ITEM">#REF!</definedName>
    <definedName name="j" localSheetId="5">#REF!</definedName>
    <definedName name="j">#REF!</definedName>
    <definedName name="jg" localSheetId="5">#REF!</definedName>
    <definedName name="jg">#REF!</definedName>
    <definedName name="jgg" localSheetId="5">#REF!</definedName>
    <definedName name="jgg">#REF!</definedName>
    <definedName name="JR_PAGE_ANCHOR_0_1" localSheetId="5">#REF!</definedName>
    <definedName name="JR_PAGE_ANCHOR_0_1">#REF!</definedName>
    <definedName name="k" localSheetId="5">#REF!</definedName>
    <definedName name="k">#REF!</definedName>
    <definedName name="lat" localSheetId="5">#REF!</definedName>
    <definedName name="lat">#REF!</definedName>
    <definedName name="lbla1" localSheetId="5">#REF!</definedName>
    <definedName name="lbla1">#REF!</definedName>
    <definedName name="lbla10" localSheetId="5">#REF!</definedName>
    <definedName name="lbla10">#REF!</definedName>
    <definedName name="lbla11">#REF!</definedName>
    <definedName name="lbla12">#REF!</definedName>
    <definedName name="lbla13">#REF!</definedName>
    <definedName name="lbla14">#REF!</definedName>
    <definedName name="lbla15">#REF!</definedName>
    <definedName name="lbla16">#REF!</definedName>
    <definedName name="lbla17">#REF!</definedName>
    <definedName name="lbla18">#REF!</definedName>
    <definedName name="lbla19">#REF!</definedName>
    <definedName name="lbla2">#REF!</definedName>
    <definedName name="lbla20">#REF!</definedName>
    <definedName name="lbla21">#REF!</definedName>
    <definedName name="lbla22">#REF!</definedName>
    <definedName name="lbla23">#REF!</definedName>
    <definedName name="lbla24">#REF!</definedName>
    <definedName name="lbla25">#REF!</definedName>
    <definedName name="lbla27">#REF!</definedName>
    <definedName name="lbla28">#REF!</definedName>
    <definedName name="loja" localSheetId="5">#REF!</definedName>
    <definedName name="loja">#REF!</definedName>
    <definedName name="M1_" localSheetId="5">#REF!</definedName>
    <definedName name="M1_">#REF!</definedName>
    <definedName name="MAIORES" localSheetId="5">#REF!</definedName>
    <definedName name="MAIORES">#REF!</definedName>
    <definedName name="MED">#REF!</definedName>
    <definedName name="MENORES">#REF!</definedName>
    <definedName name="mil">#REF!</definedName>
    <definedName name="mnlm" localSheetId="5">#REF!</definedName>
    <definedName name="mnlm">#REF!</definedName>
    <definedName name="mnlmm" localSheetId="5">#REF!</definedName>
    <definedName name="mnlmm">#REF!</definedName>
    <definedName name="multa1" localSheetId="5">#REF!</definedName>
    <definedName name="multa1">#REF!</definedName>
    <definedName name="N">#REF!</definedName>
    <definedName name="N." localSheetId="5">#REF!</definedName>
    <definedName name="N.">#REF!</definedName>
    <definedName name="nb" localSheetId="5">#REF!</definedName>
    <definedName name="nb">#REF!</definedName>
    <definedName name="NOMEDIR" localSheetId="5">#REF!</definedName>
    <definedName name="NOMEDIR">#REF!</definedName>
    <definedName name="o" localSheetId="5">#REF!</definedName>
    <definedName name="o">#REF!</definedName>
    <definedName name="one" localSheetId="5">#REF!</definedName>
    <definedName name="one">#REF!</definedName>
    <definedName name="ORÇ" localSheetId="5">#REF!</definedName>
    <definedName name="ORÇ">#REF!</definedName>
    <definedName name="ORÇAMENTO.BancoRef" localSheetId="5">#REF!</definedName>
    <definedName name="ORÇAMENTO.BancoRef" localSheetId="3" hidden="1">[2]ORÇAMENTO!$F$9</definedName>
    <definedName name="ORÇAMENTO.BancoRef" hidden="1">ORÇAMENTO!$F$9</definedName>
    <definedName name="ORDENACAO">#REF!</definedName>
    <definedName name="parametros" localSheetId="5">#REF!</definedName>
    <definedName name="parametros">#REF!</definedName>
    <definedName name="PLANILHA">#REF!</definedName>
    <definedName name="PMJ" localSheetId="5">#REF!</definedName>
    <definedName name="PMJ">#REF!</definedName>
    <definedName name="Popular">#REF!</definedName>
    <definedName name="PRACHEAM" localSheetId="5">#REF!</definedName>
    <definedName name="PRACHEAM">#REF!</definedName>
    <definedName name="PRANCHEAM" localSheetId="5">#REF!</definedName>
    <definedName name="PRANCHEAM">#REF!</definedName>
    <definedName name="Print_Area_MI" localSheetId="5">#REF!</definedName>
    <definedName name="Print_Area_MI">#REF!</definedName>
    <definedName name="Print_Titles_MI" localSheetId="5">#REF!</definedName>
    <definedName name="Print_Titles_MI">#REF!</definedName>
    <definedName name="QERTT" localSheetId="5">#REF!</definedName>
    <definedName name="QERTT">#REF!</definedName>
    <definedName name="QQQ" localSheetId="5">#REF!</definedName>
    <definedName name="QQQ">#REF!</definedName>
    <definedName name="qwdqswd" localSheetId="5">#REF!</definedName>
    <definedName name="qwdqswd">#REF!</definedName>
    <definedName name="QWEFR" localSheetId="5">#REF!</definedName>
    <definedName name="QWEFR">#REF!</definedName>
    <definedName name="reajuste" localSheetId="5">#REF!</definedName>
    <definedName name="reajuste">#REF!</definedName>
    <definedName name="REBAILENCOL" localSheetId="5">#REF!</definedName>
    <definedName name="REBAILENCOL">#REF!</definedName>
    <definedName name="REBAIXLENC" localSheetId="5">#REF!</definedName>
    <definedName name="REBAIXLENC">#REF!</definedName>
    <definedName name="REDU" localSheetId="5">#REF!</definedName>
    <definedName name="REDU">#REF!</definedName>
    <definedName name="REF">#REF!</definedName>
    <definedName name="REFERENCIA.Descricao" localSheetId="5">#REF!</definedName>
    <definedName name="REFERENCIA.Descricao" localSheetId="3" hidden="1">IF(ISNUMBER([2]ORÇAMENTO!$AE1),OFFSET(INDIRECT('MEMÓRIA DE CALCULO DANTE'!ORÇAMENTO.BancoRef),[2]ORÇAMENTO!$AE1-1,3,1),[2]ORÇAMENTO!$AE1)</definedName>
    <definedName name="REFERENCIA.Descricao" hidden="1">IF(ISNUMBER(ORÇAMENTO!$AE1),OFFSET(INDIRECT(ORÇAMENTO.BancoRef),ORÇAMENTO!$AE1-1,3,1),ORÇAMENTO!$AE1)</definedName>
    <definedName name="REFERENCIA.Unidade" localSheetId="5">#REF!</definedName>
    <definedName name="REFERENCIA.Unidade">#REF!</definedName>
    <definedName name="REL_RJ" localSheetId="5">#REF!</definedName>
    <definedName name="REL_RJ">#REF!</definedName>
    <definedName name="REL_SP" localSheetId="5">#REF!</definedName>
    <definedName name="REL_SP">#REF!</definedName>
    <definedName name="resfund" localSheetId="5">#REF!</definedName>
    <definedName name="resfund">#REF!</definedName>
    <definedName name="RESUMO">#REF!</definedName>
    <definedName name="rio">#REF!</definedName>
    <definedName name="rt" localSheetId="5">#REF!</definedName>
    <definedName name="rt">#REF!</definedName>
    <definedName name="S" localSheetId="5">#REF!</definedName>
    <definedName name="S">#REF!</definedName>
    <definedName name="SAPATA" localSheetId="5">#REF!</definedName>
    <definedName name="SAPATA">#REF!</definedName>
    <definedName name="SDS" localSheetId="5">#REF!</definedName>
    <definedName name="SDS">#REF!</definedName>
    <definedName name="SINAPI_AC">#REF!</definedName>
    <definedName name="ss">#REF!</definedName>
    <definedName name="SUBTOTCPL" localSheetId="5">#REF!</definedName>
    <definedName name="SUBTOTCPL">#REF!</definedName>
    <definedName name="SUBTOTCPLE" localSheetId="5">#REF!</definedName>
    <definedName name="SUBTOTCPLE">#REF!</definedName>
    <definedName name="SUBTOTDRN" localSheetId="5">#REF!</definedName>
    <definedName name="SUBTOTDRN">#REF!</definedName>
    <definedName name="SUBTOTDRNE">#REF!</definedName>
    <definedName name="SUBTOTPAV">#REF!</definedName>
    <definedName name="SUBTOTPAVE">#REF!</definedName>
    <definedName name="SUMMERY">#REF!</definedName>
    <definedName name="TAB">#REF!</definedName>
    <definedName name="TAB_JUL_07" localSheetId="5">#REF!</definedName>
    <definedName name="TAB_JUL_07">#REF!</definedName>
    <definedName name="tabjul04" localSheetId="5">#REF!</definedName>
    <definedName name="tabjul04">#REF!</definedName>
    <definedName name="tbjan01" localSheetId="5">#REF!</definedName>
    <definedName name="tbjan01">#REF!</definedName>
    <definedName name="TBJAN02" localSheetId="5">#REF!</definedName>
    <definedName name="TBJAN02">#REF!</definedName>
    <definedName name="TBJAN03">#REF!</definedName>
    <definedName name="tbjan04">#REF!</definedName>
    <definedName name="TBJUL01">#REF!</definedName>
    <definedName name="TBJUL02">#REF!</definedName>
    <definedName name="test">#REF!</definedName>
    <definedName name="TIRANTES" localSheetId="5">#REF!</definedName>
    <definedName name="TIRANTES">#REF!</definedName>
    <definedName name="_xlnm.Print_Titles" localSheetId="1">MEMÓRIA!$1:$7</definedName>
    <definedName name="_xlnm.Print_Titles" localSheetId="3">'MEMÓRIA DE CALCULO DANTE'!$1:$7</definedName>
    <definedName name="_xlnm.Print_Titles" localSheetId="0">ORÇAMENTO!$1:$7</definedName>
    <definedName name="TOT" localSheetId="5">#REF!</definedName>
    <definedName name="TOT">#REF!</definedName>
    <definedName name="two" localSheetId="5">#REF!</definedName>
    <definedName name="two">#REF!</definedName>
    <definedName name="UN" localSheetId="5">#REF!</definedName>
    <definedName name="UN">#REF!</definedName>
    <definedName name="VOLUME1">#REF!</definedName>
    <definedName name="VOLUME2">#REF!</definedName>
    <definedName name="VOLUME3">#REF!</definedName>
    <definedName name="we" localSheetId="5">#REF!</definedName>
    <definedName name="we">#REF!</definedName>
    <definedName name="wrn.BB1." localSheetId="5">#REF!</definedName>
    <definedName name="wrn.BB1.">#REF!</definedName>
    <definedName name="wrn.BETER." localSheetId="5">#REF!</definedName>
    <definedName name="wrn.BETER.">#REF!</definedName>
    <definedName name="wrn.COMPLETO." localSheetId="5">#REF!</definedName>
    <definedName name="wrn.COMPLETO.">#REF!</definedName>
    <definedName name="wrn.Cronograma.">#REF!</definedName>
    <definedName name="wrn.GERAL." localSheetId="5">#REF!</definedName>
    <definedName name="wrn.GERAL.">#REF!</definedName>
    <definedName name="wrn.ORÇAMENTO." localSheetId="5">#REF!</definedName>
    <definedName name="wrn.ORÇAMENTO.">#REF!</definedName>
    <definedName name="wrn.PENDENCIAS.">#REF!</definedName>
    <definedName name="wrn.RELATÓRIO." localSheetId="5">#REF!</definedName>
    <definedName name="wrn.RELATÓRIO.">#REF!</definedName>
    <definedName name="YT" localSheetId="5">#REF!</definedName>
    <definedName name="YT">#REF!</definedName>
    <definedName name="Z" localSheetId="5">#REF!</definedName>
    <definedName name="Z">#REF!</definedName>
    <definedName name="ZERF" localSheetId="5">#REF!</definedName>
    <definedName name="ZERF">#REF!</definedName>
  </definedNames>
  <calcPr calcId="124519"/>
</workbook>
</file>

<file path=xl/calcChain.xml><?xml version="1.0" encoding="utf-8"?>
<calcChain xmlns="http://schemas.openxmlformats.org/spreadsheetml/2006/main">
  <c r="H205" i="1"/>
  <c r="H204"/>
  <c r="H203"/>
  <c r="H201"/>
  <c r="H196"/>
  <c r="H200"/>
  <c r="H158"/>
  <c r="H157"/>
  <c r="H151"/>
  <c r="H147"/>
  <c r="H137"/>
  <c r="H126"/>
  <c r="H94"/>
  <c r="H93"/>
  <c r="H90"/>
  <c r="H76"/>
  <c r="H84"/>
  <c r="H73"/>
  <c r="H57"/>
  <c r="H62"/>
  <c r="H53"/>
  <c r="H52"/>
  <c r="H49"/>
  <c r="H45"/>
  <c r="H42"/>
  <c r="H35"/>
  <c r="H32"/>
  <c r="H24"/>
  <c r="H21"/>
  <c r="H16"/>
  <c r="H12"/>
  <c r="H9"/>
  <c r="J23" i="9"/>
  <c r="R22"/>
  <c r="H21"/>
  <c r="J19"/>
  <c r="H19"/>
  <c r="R20"/>
  <c r="J20"/>
  <c r="H20"/>
  <c r="H17"/>
  <c r="F17"/>
  <c r="R18"/>
  <c r="H18"/>
  <c r="N16"/>
  <c r="F18"/>
  <c r="H26"/>
  <c r="F20"/>
  <c r="F19"/>
  <c r="P18"/>
  <c r="P16"/>
  <c r="F16" s="1"/>
  <c r="J28"/>
  <c r="H16" l="1"/>
  <c r="R16" s="1"/>
  <c r="F31" i="1"/>
  <c r="F30"/>
  <c r="F163" l="1"/>
  <c r="F162"/>
  <c r="F156"/>
  <c r="F155"/>
  <c r="F153"/>
  <c r="F121"/>
  <c r="F106"/>
  <c r="H25" i="9"/>
  <c r="L25" l="1"/>
  <c r="Y39"/>
  <c r="Y40" s="1"/>
  <c r="U39"/>
  <c r="W38"/>
  <c r="U38"/>
  <c r="S35"/>
  <c r="H24"/>
  <c r="H23"/>
  <c r="U40" l="1"/>
  <c r="W39"/>
  <c r="W40" s="1"/>
  <c r="J20" i="3" l="1"/>
  <c r="H14" i="8"/>
  <c r="H80" i="2"/>
  <c r="H122" i="1"/>
  <c r="G197"/>
  <c r="H197" s="1"/>
  <c r="F72" i="8"/>
  <c r="G199" i="1" s="1"/>
  <c r="H199" s="1"/>
  <c r="F73" i="8"/>
  <c r="F70"/>
  <c r="G198" i="1" s="1"/>
  <c r="H198" s="1"/>
  <c r="F71" i="8"/>
  <c r="F65"/>
  <c r="G196" i="1" s="1"/>
  <c r="F67" i="8"/>
  <c r="D65"/>
  <c r="D196" i="1"/>
  <c r="G192"/>
  <c r="H192" s="1"/>
  <c r="D192"/>
  <c r="B192"/>
  <c r="F172" i="2"/>
  <c r="G118" i="1" s="1"/>
  <c r="H118" s="1"/>
  <c r="D170"/>
  <c r="F29" i="8"/>
  <c r="F27" s="1"/>
  <c r="F24"/>
  <c r="G171" i="1" s="1"/>
  <c r="F182" i="2"/>
  <c r="F181" s="1"/>
  <c r="G124" i="1" s="1"/>
  <c r="H124" s="1"/>
  <c r="F180" i="2"/>
  <c r="F179" s="1"/>
  <c r="G123" i="1" s="1"/>
  <c r="H123" s="1"/>
  <c r="F175"/>
  <c r="F173"/>
  <c r="J22" i="8"/>
  <c r="F60"/>
  <c r="G191" i="1" s="1"/>
  <c r="H191" s="1"/>
  <c r="F58" i="8"/>
  <c r="F54"/>
  <c r="F57" s="1"/>
  <c r="F53"/>
  <c r="F52"/>
  <c r="F45"/>
  <c r="F41"/>
  <c r="F44" s="1"/>
  <c r="D29"/>
  <c r="D26"/>
  <c r="F22"/>
  <c r="G170" i="1" s="1"/>
  <c r="H170" s="1"/>
  <c r="D14" i="8"/>
  <c r="F33" l="1"/>
  <c r="F32" s="1"/>
  <c r="G174" i="1" s="1"/>
  <c r="H174" s="1"/>
  <c r="H193"/>
  <c r="H171"/>
  <c r="G186"/>
  <c r="H186" s="1"/>
  <c r="G181"/>
  <c r="H181" s="1"/>
  <c r="F35" i="8"/>
  <c r="F34" s="1"/>
  <c r="G172" i="1"/>
  <c r="H172" s="1"/>
  <c r="F51" i="8"/>
  <c r="G185" i="1" s="1"/>
  <c r="H185" s="1"/>
  <c r="F43" i="8"/>
  <c r="F56"/>
  <c r="G187" i="1" s="1"/>
  <c r="H187" s="1"/>
  <c r="F48" i="8"/>
  <c r="F31"/>
  <c r="F30" s="1"/>
  <c r="G173" i="1" s="1"/>
  <c r="H173" s="1"/>
  <c r="F140" i="2"/>
  <c r="F145" s="1"/>
  <c r="J142"/>
  <c r="L142"/>
  <c r="J143"/>
  <c r="J146" s="1"/>
  <c r="J22" i="3"/>
  <c r="C28" i="6"/>
  <c r="D153" i="1"/>
  <c r="G156"/>
  <c r="H156" s="1"/>
  <c r="G155"/>
  <c r="H155" s="1"/>
  <c r="G154"/>
  <c r="H154" s="1"/>
  <c r="G153"/>
  <c r="H153" s="1"/>
  <c r="G150"/>
  <c r="H150" s="1"/>
  <c r="G149"/>
  <c r="H149" s="1"/>
  <c r="G146"/>
  <c r="H146" s="1"/>
  <c r="G145"/>
  <c r="H145" s="1"/>
  <c r="G144"/>
  <c r="H144" s="1"/>
  <c r="G143"/>
  <c r="H143" s="1"/>
  <c r="G142"/>
  <c r="H142" s="1"/>
  <c r="G141"/>
  <c r="H141" s="1"/>
  <c r="G140"/>
  <c r="H140" s="1"/>
  <c r="G139"/>
  <c r="H139" s="1"/>
  <c r="G136"/>
  <c r="H136" s="1"/>
  <c r="G135"/>
  <c r="H135" s="1"/>
  <c r="G134"/>
  <c r="H134" s="1"/>
  <c r="G133"/>
  <c r="H133" s="1"/>
  <c r="G132"/>
  <c r="H132" s="1"/>
  <c r="G131"/>
  <c r="H131" s="1"/>
  <c r="R10" i="6"/>
  <c r="F63" i="2"/>
  <c r="F58"/>
  <c r="F118"/>
  <c r="F111"/>
  <c r="F50"/>
  <c r="F30"/>
  <c r="F29" s="1"/>
  <c r="J18" i="3"/>
  <c r="J16"/>
  <c r="A3"/>
  <c r="G51" i="1"/>
  <c r="H51" s="1"/>
  <c r="D74" i="2"/>
  <c r="G92" i="1"/>
  <c r="H92" s="1"/>
  <c r="G121"/>
  <c r="D135" i="2"/>
  <c r="D175"/>
  <c r="D121" i="1"/>
  <c r="D92"/>
  <c r="D51"/>
  <c r="F91" i="2"/>
  <c r="F90" s="1"/>
  <c r="F78"/>
  <c r="F47" i="8" l="1"/>
  <c r="F46" s="1"/>
  <c r="G182" i="1"/>
  <c r="H182" s="1"/>
  <c r="F37" i="8"/>
  <c r="F36" s="1"/>
  <c r="F39" s="1"/>
  <c r="G175" i="1"/>
  <c r="H175" s="1"/>
  <c r="J144" i="2"/>
  <c r="F117"/>
  <c r="H121" i="1"/>
  <c r="H125" s="1"/>
  <c r="F81" i="2"/>
  <c r="F50" i="8" l="1"/>
  <c r="F49" s="1"/>
  <c r="G184" i="1" s="1"/>
  <c r="H184" s="1"/>
  <c r="G183"/>
  <c r="H183" s="1"/>
  <c r="F38" i="8"/>
  <c r="G177" i="1" s="1"/>
  <c r="H177" s="1"/>
  <c r="G176"/>
  <c r="H176" s="1"/>
  <c r="H21" i="2"/>
  <c r="H22" s="1"/>
  <c r="F14"/>
  <c r="F158"/>
  <c r="F156" s="1"/>
  <c r="F164" s="1"/>
  <c r="F152"/>
  <c r="G98" i="1"/>
  <c r="P24" i="9" l="1"/>
  <c r="C19" i="3"/>
  <c r="J19" s="1"/>
  <c r="H188" i="1"/>
  <c r="H178"/>
  <c r="F89"/>
  <c r="F117" s="1"/>
  <c r="F88"/>
  <c r="F87"/>
  <c r="F77"/>
  <c r="F78"/>
  <c r="F79"/>
  <c r="F81"/>
  <c r="F82"/>
  <c r="F83"/>
  <c r="F76"/>
  <c r="F66"/>
  <c r="F67"/>
  <c r="F108" s="1"/>
  <c r="F69"/>
  <c r="F110" s="1"/>
  <c r="F71"/>
  <c r="F112" s="1"/>
  <c r="F72"/>
  <c r="F113" s="1"/>
  <c r="F99"/>
  <c r="F59"/>
  <c r="F100" s="1"/>
  <c r="F101"/>
  <c r="F61"/>
  <c r="F102" s="1"/>
  <c r="F98"/>
  <c r="F70"/>
  <c r="F111" s="1"/>
  <c r="F27"/>
  <c r="F68" s="1"/>
  <c r="F109" s="1"/>
  <c r="F9" i="2"/>
  <c r="G9" i="1" s="1"/>
  <c r="J14" i="3"/>
  <c r="J24" i="9" l="1"/>
  <c r="N24"/>
  <c r="R24" s="1"/>
  <c r="H19" i="3"/>
  <c r="D19"/>
  <c r="G19"/>
  <c r="F107" i="1"/>
  <c r="F80"/>
  <c r="D12" i="2" l="1"/>
  <c r="F153"/>
  <c r="F160" l="1"/>
  <c r="F162"/>
  <c r="G107" i="1"/>
  <c r="H107" s="1"/>
  <c r="H98"/>
  <c r="G66" l="1"/>
  <c r="H66" s="1"/>
  <c r="G57"/>
  <c r="G25"/>
  <c r="H25" s="1"/>
  <c r="F151" i="2"/>
  <c r="G106" i="1" s="1"/>
  <c r="H106" s="1"/>
  <c r="F100" i="2"/>
  <c r="F39"/>
  <c r="F170"/>
  <c r="G117" i="1" s="1"/>
  <c r="H117" s="1"/>
  <c r="H119" s="1"/>
  <c r="F159" i="2"/>
  <c r="G109" i="1" s="1"/>
  <c r="H109" s="1"/>
  <c r="F143" i="2"/>
  <c r="F142" s="1"/>
  <c r="F71"/>
  <c r="G48" i="1" s="1"/>
  <c r="H48" s="1"/>
  <c r="F69" i="2"/>
  <c r="G47" i="1" s="1"/>
  <c r="H47" s="1"/>
  <c r="F67" i="2"/>
  <c r="G46" i="1" s="1"/>
  <c r="H46" s="1"/>
  <c r="F65" i="2"/>
  <c r="G45" i="1" s="1"/>
  <c r="F62" i="2"/>
  <c r="F59"/>
  <c r="G40" i="1" s="1"/>
  <c r="H40" s="1"/>
  <c r="F57" i="2"/>
  <c r="F47"/>
  <c r="F35"/>
  <c r="F33" s="1"/>
  <c r="F41" s="1"/>
  <c r="F40" s="1"/>
  <c r="F43" s="1"/>
  <c r="F13"/>
  <c r="G11" i="1" s="1"/>
  <c r="F11" i="2"/>
  <c r="G99" i="1" l="1"/>
  <c r="H99" s="1"/>
  <c r="H11"/>
  <c r="G10"/>
  <c r="H10" s="1"/>
  <c r="F61" i="2"/>
  <c r="G41" i="1" s="1"/>
  <c r="H41" s="1"/>
  <c r="G35"/>
  <c r="F53" i="2"/>
  <c r="F163"/>
  <c r="G29" i="1"/>
  <c r="H29" s="1"/>
  <c r="F42" i="2"/>
  <c r="F45" s="1"/>
  <c r="G26" i="1"/>
  <c r="H26" s="1"/>
  <c r="F28" i="2"/>
  <c r="G24" i="1" s="1"/>
  <c r="F161" i="2"/>
  <c r="G110" i="1" s="1"/>
  <c r="H110" s="1"/>
  <c r="F144" i="2"/>
  <c r="F38"/>
  <c r="G28" i="1" s="1"/>
  <c r="H28" s="1"/>
  <c r="F37" i="2"/>
  <c r="F36" s="1"/>
  <c r="G27" i="1" s="1"/>
  <c r="H27" s="1"/>
  <c r="F56" i="2" l="1"/>
  <c r="G39" i="1" s="1"/>
  <c r="H39" s="1"/>
  <c r="G108"/>
  <c r="H108" s="1"/>
  <c r="F166" i="2"/>
  <c r="F165" s="1"/>
  <c r="F168" s="1"/>
  <c r="G111" i="1"/>
  <c r="H111" s="1"/>
  <c r="F147" i="2"/>
  <c r="F146" s="1"/>
  <c r="F149" s="1"/>
  <c r="G100" i="1"/>
  <c r="H100" s="1"/>
  <c r="F44" i="2"/>
  <c r="G31" i="1" s="1"/>
  <c r="H31" s="1"/>
  <c r="G30"/>
  <c r="H30" s="1"/>
  <c r="C11" i="3" l="1"/>
  <c r="F21"/>
  <c r="G21"/>
  <c r="E21"/>
  <c r="F19"/>
  <c r="E19"/>
  <c r="F167" i="2"/>
  <c r="G113" i="1" s="1"/>
  <c r="H113" s="1"/>
  <c r="G112"/>
  <c r="H112" s="1"/>
  <c r="F148" i="2"/>
  <c r="G102" i="1" s="1"/>
  <c r="H102" s="1"/>
  <c r="G101"/>
  <c r="H101" s="1"/>
  <c r="L16" i="9" l="1"/>
  <c r="H11" i="3"/>
  <c r="G11"/>
  <c r="F11"/>
  <c r="D11"/>
  <c r="E11"/>
  <c r="I11"/>
  <c r="J11" l="1"/>
  <c r="J12"/>
  <c r="H114" i="1"/>
  <c r="H103"/>
  <c r="F83" i="2" l="1"/>
  <c r="F82" s="1"/>
  <c r="F132"/>
  <c r="F130"/>
  <c r="F128"/>
  <c r="F125"/>
  <c r="F120"/>
  <c r="F122"/>
  <c r="G82" i="1" s="1"/>
  <c r="H82" s="1"/>
  <c r="F110" i="2"/>
  <c r="F113" s="1"/>
  <c r="F108"/>
  <c r="F114" s="1"/>
  <c r="P22" i="9" l="1"/>
  <c r="C17" i="3"/>
  <c r="G17" s="1"/>
  <c r="F112" i="2"/>
  <c r="F116" s="1"/>
  <c r="F115" s="1"/>
  <c r="F121"/>
  <c r="F119" s="1"/>
  <c r="F126"/>
  <c r="F124" s="1"/>
  <c r="G87" i="1"/>
  <c r="H87" s="1"/>
  <c r="G88"/>
  <c r="H88" s="1"/>
  <c r="G77"/>
  <c r="H77" s="1"/>
  <c r="G89"/>
  <c r="H89" s="1"/>
  <c r="G76"/>
  <c r="F85" i="2"/>
  <c r="F84" s="1"/>
  <c r="F87" s="1"/>
  <c r="G59" i="1"/>
  <c r="H59" s="1"/>
  <c r="F96" i="2"/>
  <c r="H22" i="9" l="1"/>
  <c r="G78" i="1"/>
  <c r="H78" s="1"/>
  <c r="G80"/>
  <c r="H80" s="1"/>
  <c r="G83"/>
  <c r="H83" s="1"/>
  <c r="G81"/>
  <c r="H81" s="1"/>
  <c r="F86" i="2"/>
  <c r="G61" i="1" s="1"/>
  <c r="H61" s="1"/>
  <c r="G60"/>
  <c r="H60" s="1"/>
  <c r="F94" i="2"/>
  <c r="G67" i="1" s="1"/>
  <c r="H67" s="1"/>
  <c r="G79" l="1"/>
  <c r="H79" s="1"/>
  <c r="F102" i="2"/>
  <c r="F101" s="1"/>
  <c r="F80"/>
  <c r="G58" i="1" s="1"/>
  <c r="H58" s="1"/>
  <c r="F98" i="2"/>
  <c r="F97" s="1"/>
  <c r="G68" i="1" s="1"/>
  <c r="H68" s="1"/>
  <c r="F89" i="2"/>
  <c r="G65" i="1" s="1"/>
  <c r="H65" s="1"/>
  <c r="F99" i="2"/>
  <c r="G69" i="1" s="1"/>
  <c r="H69" s="1"/>
  <c r="D17" i="3" l="1"/>
  <c r="E17"/>
  <c r="F17"/>
  <c r="F104" i="2"/>
  <c r="F103" s="1"/>
  <c r="G70" i="1"/>
  <c r="H70" s="1"/>
  <c r="J17" i="3" l="1"/>
  <c r="G71" i="1"/>
  <c r="H71" s="1"/>
  <c r="F106" i="2"/>
  <c r="F105" s="1"/>
  <c r="G72" i="1" s="1"/>
  <c r="H72" s="1"/>
  <c r="P20" i="9" l="1"/>
  <c r="C15" i="3"/>
  <c r="H294" i="1"/>
  <c r="H296" s="1"/>
  <c r="H298" s="1"/>
  <c r="F15" i="3" l="1"/>
  <c r="G15"/>
  <c r="D15"/>
  <c r="E15"/>
  <c r="F49" i="2"/>
  <c r="J15" i="3" l="1"/>
  <c r="G36" i="1"/>
  <c r="H36" s="1"/>
  <c r="F52" i="2"/>
  <c r="F51" s="1"/>
  <c r="F55" s="1"/>
  <c r="F54" s="1"/>
  <c r="G38" i="1" s="1"/>
  <c r="H38" s="1"/>
  <c r="G37" l="1"/>
  <c r="H37" l="1"/>
  <c r="F17" i="2"/>
  <c r="F22" l="1"/>
  <c r="F21" s="1"/>
  <c r="G18" i="1" s="1"/>
  <c r="H18" s="1"/>
  <c r="G16"/>
  <c r="F20" i="2"/>
  <c r="F19" s="1"/>
  <c r="G17" i="1" s="1"/>
  <c r="H17" s="1"/>
  <c r="F24" i="2" l="1"/>
  <c r="F23" s="1"/>
  <c r="F26" s="1"/>
  <c r="F25" s="1"/>
  <c r="G20" i="1" s="1"/>
  <c r="H20" s="1"/>
  <c r="G19" l="1"/>
  <c r="H19" s="1"/>
  <c r="C13" i="3" l="1"/>
  <c r="D13" s="1"/>
  <c r="E13" l="1"/>
  <c r="H13"/>
  <c r="G13"/>
  <c r="I13"/>
  <c r="F13"/>
  <c r="S13" i="9"/>
  <c r="J13" i="3" l="1"/>
  <c r="F11" i="8" l="1"/>
  <c r="F16" s="1"/>
  <c r="F15" s="1"/>
  <c r="G162" i="1" l="1"/>
  <c r="H162" s="1"/>
  <c r="F18" i="8"/>
  <c r="F17" s="1"/>
  <c r="G164" i="1"/>
  <c r="H164" s="1"/>
  <c r="F14" i="8"/>
  <c r="F13" s="1"/>
  <c r="G163" i="1" s="1"/>
  <c r="H163" s="1"/>
  <c r="F20" i="8" l="1"/>
  <c r="F19" s="1"/>
  <c r="G166" i="1" s="1"/>
  <c r="H166" s="1"/>
  <c r="G165"/>
  <c r="H165" s="1"/>
  <c r="H167" l="1"/>
  <c r="P26" i="9" s="1"/>
  <c r="F30"/>
  <c r="H30"/>
  <c r="I39" s="1"/>
  <c r="N26" l="1"/>
  <c r="J26"/>
  <c r="J30" s="1"/>
  <c r="P30"/>
  <c r="C21" i="3"/>
  <c r="J21" s="1"/>
  <c r="I21"/>
  <c r="C24"/>
  <c r="L26" i="9"/>
  <c r="L30" s="1"/>
  <c r="L29" s="1"/>
  <c r="J29"/>
  <c r="P29"/>
  <c r="R26" l="1"/>
  <c r="N30"/>
  <c r="N29" s="1"/>
  <c r="R29" s="1"/>
  <c r="H21" i="3"/>
  <c r="D21"/>
  <c r="D24" s="1"/>
  <c r="E24" s="1"/>
  <c r="D25" l="1"/>
  <c r="F24"/>
  <c r="E25"/>
  <c r="G24" l="1"/>
  <c r="F25"/>
  <c r="H24" l="1"/>
  <c r="G25"/>
  <c r="I24" l="1"/>
  <c r="I25" s="1"/>
  <c r="H25"/>
</calcChain>
</file>

<file path=xl/sharedStrings.xml><?xml version="1.0" encoding="utf-8"?>
<sst xmlns="http://schemas.openxmlformats.org/spreadsheetml/2006/main" count="1652" uniqueCount="466">
  <si>
    <t>CODIGO</t>
  </si>
  <si>
    <t>UNIDADE</t>
  </si>
  <si>
    <t>QUANT</t>
  </si>
  <si>
    <t>1.</t>
  </si>
  <si>
    <t>CANTEIRO DE OBRAS</t>
  </si>
  <si>
    <t>1.1</t>
  </si>
  <si>
    <t>02.02.130</t>
  </si>
  <si>
    <t>CPOS</t>
  </si>
  <si>
    <t>LOCAÇÃO DE CONTAINER TIPO ESCRITÓRIO COM 1 VASO SANITÁRIO, 1 LAVATÓRIO E 1 PONTO PARA CHUVEIRO - ÁREA MÍNIMA DE 13,80 M²</t>
  </si>
  <si>
    <t>UNMES</t>
  </si>
  <si>
    <t>1.2</t>
  </si>
  <si>
    <t>02.01.180</t>
  </si>
  <si>
    <t>BANHEIRO QUÍMICO MODELO STANDARD, COM MANUTENÇÃO CONFORME EXIGÊNCIAS DA CETESB</t>
  </si>
  <si>
    <t>1.3</t>
  </si>
  <si>
    <t>02.08.020</t>
  </si>
  <si>
    <t>PLACA DE IDENTIFICAÇÃO PARA OBRA</t>
  </si>
  <si>
    <t>M2</t>
  </si>
  <si>
    <t>RECAPEAMENTO</t>
  </si>
  <si>
    <t>2.1</t>
  </si>
  <si>
    <t>03.07.080</t>
  </si>
  <si>
    <t>FRESAGEM DE PAVIMENTO ASFÁLTICO COM ESPESSURA ATÉ 5 CM, INCLUSIVE REMOÇÃO DO MATERIAL FRESADO ATÉ 10 QUILÔMETROS E VARRIÇÃO</t>
  </si>
  <si>
    <t>2.2</t>
  </si>
  <si>
    <t>do item fresagem =</t>
  </si>
  <si>
    <t>2.3</t>
  </si>
  <si>
    <t xml:space="preserve">Àrea de reforço de base </t>
  </si>
  <si>
    <t>2.4</t>
  </si>
  <si>
    <t>M3XKM</t>
  </si>
  <si>
    <t>54.01.400</t>
  </si>
  <si>
    <t>ABERTURA DE CAIXA ATÉ 25CM, INCLUI ESCAVAÇÃO, COMPACTAÇÃO, TRANSPORTE E PREPARO DO SUB-LEITO</t>
  </si>
  <si>
    <t>54.03.240</t>
  </si>
  <si>
    <t>IMPRIMAÇÃO BETUMINOSA IMPERMEABILIZANTE</t>
  </si>
  <si>
    <t>DER/SP</t>
  </si>
  <si>
    <t>54.03.230</t>
  </si>
  <si>
    <t>IMPRIMAÇÃO BETUMINOSA LIGANTE</t>
  </si>
  <si>
    <t xml:space="preserve">área de reforço x 2 = </t>
  </si>
  <si>
    <t>05-99-02</t>
  </si>
  <si>
    <t>SIURB</t>
  </si>
  <si>
    <t xml:space="preserve">BASE BETUMINOSA DE MATERIAIS PROVENIENTES DOS RESÍDUOS SÓLIDOS DA CONSTRUÇÃO CIVIL (RCC) E/OU DA FRESAGEM DE PAVIMENTOS ASFÁLTICOS (RAP) RECICLADO EM USINA MÓVEL COM ATÉ 3% DE CAP, FORNECIMENTO E APLICAÇÃO, NÃO INCLUI TRANSPORTE ATÉ O LOCAL DOS SERVIÇOS, </t>
  </si>
  <si>
    <t>M3</t>
  </si>
  <si>
    <t>54.03.210</t>
  </si>
  <si>
    <t>CARGA, DESCARGA E TRANSPORTE DE CONCRETO ASFÁLTICO, ATÉ A DISTÂNCIA MÉDIA DE IDA E VOLTA DE 1 KM</t>
  </si>
  <si>
    <t>TRANSP. DE CONCRETO ASFÁLTICO ALÉM DO PRIMEIRO KM</t>
  </si>
  <si>
    <t>ITEM</t>
  </si>
  <si>
    <t>REF</t>
  </si>
  <si>
    <t>QTDADE</t>
  </si>
  <si>
    <t xml:space="preserve">PAVIMENTAÇÃO </t>
  </si>
  <si>
    <t>CAMADA DE ROLAMENTO EM CONCRETO BETUMINOSO USINADO QUENTE - CBUQ</t>
  </si>
  <si>
    <t>SUB-TOTAL GERAL</t>
  </si>
  <si>
    <t>BDI - 25%</t>
  </si>
  <si>
    <t>TOTAL GERAL</t>
  </si>
  <si>
    <t>CRONOGRAMA FÍSICO FINANCEIRO</t>
  </si>
  <si>
    <t xml:space="preserve">TOTAL </t>
  </si>
  <si>
    <t>2.</t>
  </si>
  <si>
    <t xml:space="preserve">Avenida Brasil  - Conjunto Habitacional Presidente Castelo Branco - Carapicuíba, SP ( Trecho entre a Avenida Des.Cunha Abreu e Rotatória Praça das Noivas) </t>
  </si>
  <si>
    <t>GUIA/SARJETA/SARJETÃO</t>
  </si>
  <si>
    <t>3.1</t>
  </si>
  <si>
    <t>05.01.00</t>
  </si>
  <si>
    <t>ARRANCAMENTO DE GUIAS, INCLUI CARGA EM CAMINHÃO</t>
  </si>
  <si>
    <t>m</t>
  </si>
  <si>
    <t>3.2</t>
  </si>
  <si>
    <t>03.01.220</t>
  </si>
  <si>
    <t>3.3</t>
  </si>
  <si>
    <t>05.08.120</t>
  </si>
  <si>
    <t>3.4</t>
  </si>
  <si>
    <t>05.09.007</t>
  </si>
  <si>
    <t>11.18.040</t>
  </si>
  <si>
    <t>54.06.040</t>
  </si>
  <si>
    <t>54.06.170</t>
  </si>
  <si>
    <t>SUBTOTAL - GUIA/SARJETA/SARJETÃO</t>
  </si>
  <si>
    <t>TOTAL PAVIMENTAÇÃO</t>
  </si>
  <si>
    <t>DRENAGEM</t>
  </si>
  <si>
    <t>4.1</t>
  </si>
  <si>
    <t>4.2</t>
  </si>
  <si>
    <t>4.3</t>
  </si>
  <si>
    <t>UN</t>
  </si>
  <si>
    <t>SUBTOTAL - DRENAGEM</t>
  </si>
  <si>
    <t xml:space="preserve">Comprimento da guia = </t>
  </si>
  <si>
    <t>Sarjetão extensão x 1,00 x 0,10m =</t>
  </si>
  <si>
    <t>LEVANTAMENTO OU REBAIXAMENTO DE TAMPÃO DE POÇO DE VISITA</t>
  </si>
  <si>
    <t xml:space="preserve">06.21.00 </t>
  </si>
  <si>
    <t>UND</t>
  </si>
  <si>
    <t>REFORMA DE BOCA DE LOBO DUPLA</t>
  </si>
  <si>
    <t xml:space="preserve">06.23.02 </t>
  </si>
  <si>
    <t>Avenida Brasil =</t>
  </si>
  <si>
    <t>REFORMA DE BOCA DE LOBO SIMPLES</t>
  </si>
  <si>
    <t>06.23.01</t>
  </si>
  <si>
    <t xml:space="preserve">06.23.01 </t>
  </si>
  <si>
    <t xml:space="preserve">( fresagem ) x 0,05m = </t>
  </si>
  <si>
    <t>REFORÇO DE PAVIMENTO</t>
  </si>
  <si>
    <t>23.10.01</t>
  </si>
  <si>
    <t>FRESAGEM CONTINUA DE PAV., INDEPENDENTE DA ESPESSURA</t>
  </si>
  <si>
    <t xml:space="preserve">(área de reforço  ) x 0,05m = </t>
  </si>
  <si>
    <t>5.1</t>
  </si>
  <si>
    <t>5.2</t>
  </si>
  <si>
    <t>5.3</t>
  </si>
  <si>
    <t xml:space="preserve">SUBTOTAL - PAVIMENTAÇÃO </t>
  </si>
  <si>
    <t>SUBTOTAL - REFORÇO DE PAVIMENTO</t>
  </si>
  <si>
    <t>SIURB JAN/21 - CHDU 183/21  AGO/21 - DER/SP 09/21 - SINAPI OUT/21</t>
  </si>
  <si>
    <t>5.</t>
  </si>
  <si>
    <t>4.</t>
  </si>
  <si>
    <t>3.</t>
  </si>
  <si>
    <t>PLANILHA ORÇAMENTÁRIA</t>
  </si>
  <si>
    <t>PREFEITURA MUNICIPAL DE CARAPICUÍBA</t>
  </si>
  <si>
    <t>5.4</t>
  </si>
  <si>
    <t xml:space="preserve">06.23.03  </t>
  </si>
  <si>
    <t>REFORMA DE BOCA DE LOBO TRIPLA</t>
  </si>
  <si>
    <t xml:space="preserve">MEMÓRIA DE CÁLCULO </t>
  </si>
  <si>
    <t>Av. Victório Fornazzaro =</t>
  </si>
  <si>
    <t xml:space="preserve">(fresagem ) x 0,05m = </t>
  </si>
  <si>
    <t xml:space="preserve">1 x 6 meses= </t>
  </si>
  <si>
    <t>2.2.1</t>
  </si>
  <si>
    <t>2.2.2</t>
  </si>
  <si>
    <t>2.2.3</t>
  </si>
  <si>
    <t>2.2.5</t>
  </si>
  <si>
    <t>2.2.6</t>
  </si>
  <si>
    <t>2.1.1</t>
  </si>
  <si>
    <t>2.1.3</t>
  </si>
  <si>
    <t>2.1.4</t>
  </si>
  <si>
    <t>2.1.5</t>
  </si>
  <si>
    <t>2.1.6</t>
  </si>
  <si>
    <t>2.2.7</t>
  </si>
  <si>
    <t>2.2.8</t>
  </si>
  <si>
    <t>2.2.9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</si>
  <si>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</si>
  <si>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</si>
  <si>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</si>
  <si>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</si>
  <si>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</si>
  <si>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</si>
  <si>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</si>
  <si>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</si>
  <si>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2.4.1</t>
  </si>
  <si>
    <t>2.4.2</t>
  </si>
  <si>
    <t>2.4.3</t>
  </si>
  <si>
    <t>2.4.4</t>
  </si>
  <si>
    <t>3.1.1</t>
  </si>
  <si>
    <t>3.1.3</t>
  </si>
  <si>
    <t>3.1.4</t>
  </si>
  <si>
    <t>3.1.5</t>
  </si>
  <si>
    <t>3.1.6</t>
  </si>
  <si>
    <t>3.2.1</t>
  </si>
  <si>
    <t>3.2.2</t>
  </si>
  <si>
    <t>3.2.3</t>
  </si>
  <si>
    <t>3.2.5</t>
  </si>
  <si>
    <t>3.2.6</t>
  </si>
  <si>
    <t>3.2.7</t>
  </si>
  <si>
    <t>3.2.8</t>
  </si>
  <si>
    <t>3.2.9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</si>
  <si>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</si>
  <si>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</si>
  <si>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</si>
  <si>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</si>
  <si>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</si>
  <si>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</si>
  <si>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</si>
  <si>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</si>
  <si>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3.4.1</t>
  </si>
  <si>
    <t>3.4.2</t>
  </si>
  <si>
    <t>3.4.3</t>
  </si>
  <si>
    <t>4.1.1</t>
  </si>
  <si>
    <t>4.1.3</t>
  </si>
  <si>
    <t>4.1.4</t>
  </si>
  <si>
    <t>4.2.1</t>
  </si>
  <si>
    <t>4.2.2</t>
  </si>
  <si>
    <t>4.2.3</t>
  </si>
  <si>
    <t>4.2.4</t>
  </si>
  <si>
    <t>4.2.5</t>
  </si>
  <si>
    <t>4.2.6</t>
  </si>
  <si>
    <t>4.3.1</t>
  </si>
  <si>
    <t>5.1.1</t>
  </si>
  <si>
    <t>4.1.5</t>
  </si>
  <si>
    <t>4.1.6</t>
  </si>
  <si>
    <t>4.2.7</t>
  </si>
  <si>
    <t>4.2.8</t>
  </si>
  <si>
    <t>5.1.2</t>
  </si>
  <si>
    <t>5.1.3</t>
  </si>
  <si>
    <t>5.1.4</t>
  </si>
  <si>
    <t>5.1.5</t>
  </si>
  <si>
    <t>5.2.1</t>
  </si>
  <si>
    <t>5.2.2</t>
  </si>
  <si>
    <t>M</t>
  </si>
  <si>
    <t>5.3.1</t>
  </si>
  <si>
    <t>5.3.2</t>
  </si>
  <si>
    <t>AV. VICTÓRIO FORNAZZARO</t>
  </si>
  <si>
    <t>AV. BRASIL</t>
  </si>
  <si>
    <t>5.4.1</t>
  </si>
  <si>
    <t>5.4.2</t>
  </si>
  <si>
    <t>5.4.3</t>
  </si>
  <si>
    <t>5.4.4</t>
  </si>
  <si>
    <t>AVENIDA VICTÓRIO FORNAZZARO</t>
  </si>
  <si>
    <t>TOTAL - AVENIDA VICTÓRIO FORNAZZARO</t>
  </si>
  <si>
    <t>PREÇO UNIT. S/ BDI</t>
  </si>
  <si>
    <t xml:space="preserve">BDI: </t>
  </si>
  <si>
    <t>TOTAL CANTEIRO DE OBRAS</t>
  </si>
  <si>
    <t>AVENIDA BRASIL</t>
  </si>
  <si>
    <t>TOTAL - AVENIDA BRASIL</t>
  </si>
  <si>
    <t xml:space="preserve">	DEMOLIÇÃO MECANIZADA DE CONCRETO SIMPLES, INCLUSIVE FRAGMENTAÇÃO, CARREGAMENTO, TRANSPORTE ATÉ 1 QUILÔMETRO E DESCARREGAMENTO</t>
  </si>
  <si>
    <t>TAXA DE DESTINAÇÃO DE RESÍDUO SÓLIDO EM ATERRO,TIPO SOLO/TERRA</t>
  </si>
  <si>
    <t>ABERTURA DE CAIXA ATÉ 25 CM, INCLUI ESCAVAÇÃO, COMPACTAÇÃO, TRANSPORTE E PREPARO DO SUB-LEITO</t>
  </si>
  <si>
    <t>LASTRO DE PEDRA BRITADA</t>
  </si>
  <si>
    <t>GUIA PRÉ-MOLDADA RETA TIPO PMSP 100 - FCK 25 MPA</t>
  </si>
  <si>
    <t>SARJETA OU SARJETÃO MOLDADO NO LOCAL, TIPO PMSP EM CONCRETO COM FCK 25 MPA</t>
  </si>
  <si>
    <t xml:space="preserve">TRANSPORTE DE ENTULHO, PARA DISTÂNCIAS SUPERIORES AO 15° KM ATÉ O 20° KM </t>
  </si>
  <si>
    <t>07.01.120</t>
  </si>
  <si>
    <t xml:space="preserve">guia/sarjeta  x 0,675m x 0,10m = </t>
  </si>
  <si>
    <t>Sarjetão extensão x 1,00m =</t>
  </si>
  <si>
    <t xml:space="preserve">Comprimento de construção da guia = </t>
  </si>
  <si>
    <t xml:space="preserve">Volume de construção da guia x 0,45m x 0,15m = </t>
  </si>
  <si>
    <t xml:space="preserve">Volume de construção de sarjetão: extensão x 1,00m x 0,20m = </t>
  </si>
  <si>
    <t xml:space="preserve">área de reforço x 0,20m = </t>
  </si>
  <si>
    <t xml:space="preserve">Volume da demolição de guias: arrancamento de guia x 0,30m x 0,15m = </t>
  </si>
  <si>
    <t xml:space="preserve">sarjeta= Extensão de guia/sarjetas x 0,45m x 0,15m = </t>
  </si>
  <si>
    <t>Volume do CBUQ =</t>
  </si>
  <si>
    <t>Volume da demolição de sarjetas e guias =</t>
  </si>
  <si>
    <t>Conforme projeto =</t>
  </si>
  <si>
    <t>Volume do transporte de entulho =</t>
  </si>
  <si>
    <t xml:space="preserve">guia/sarjeta x 0,675m x 0,10m = </t>
  </si>
  <si>
    <t>Volume de construção de sarjetão x extensão x 1,00m x 0,20m</t>
  </si>
  <si>
    <t xml:space="preserve">área de reforço x 0,05m = </t>
  </si>
  <si>
    <t>UNID</t>
  </si>
  <si>
    <t>DESCRIÇÃO DOS SERVIÇOS</t>
  </si>
  <si>
    <t>LOCAL</t>
  </si>
  <si>
    <t>VALOR (R$)</t>
  </si>
  <si>
    <t>BDI</t>
  </si>
  <si>
    <t>TOTAL COM BDI</t>
  </si>
  <si>
    <t>Volume da carga x 12km =</t>
  </si>
  <si>
    <t>usina JOFAGE- OSASCO 12KM</t>
  </si>
  <si>
    <t xml:space="preserve">área de reforço de pavimento X 0,05m = </t>
  </si>
  <si>
    <t xml:space="preserve">3,00m x 6,00m = </t>
  </si>
  <si>
    <t>área total da rua</t>
  </si>
  <si>
    <t>Volume da carga x13km =</t>
  </si>
  <si>
    <t>reforço</t>
  </si>
  <si>
    <t>recap</t>
  </si>
  <si>
    <t>Volume da carga x 10km =</t>
  </si>
  <si>
    <t>total</t>
  </si>
  <si>
    <t>2.5</t>
  </si>
  <si>
    <t>SINALIZAÇÃO</t>
  </si>
  <si>
    <t>3.5</t>
  </si>
  <si>
    <t>4.4</t>
  </si>
  <si>
    <t>70.02.014</t>
  </si>
  <si>
    <t>CDHU</t>
  </si>
  <si>
    <t>2.5.1</t>
  </si>
  <si>
    <t>3.5.1</t>
  </si>
  <si>
    <t>4.4.1</t>
  </si>
  <si>
    <t>SUBTOTAL - SINALIZAÇÃO</t>
  </si>
  <si>
    <t>faixa de pedestre 270,55  + faixa seccionada 6,10 + faixa continua 309,86 = 586,51</t>
  </si>
  <si>
    <t>faixa de pedestre  337,69  + faixa seccionada 43,00 + faixa continua 113,32 = 494,01</t>
  </si>
  <si>
    <t>6.</t>
  </si>
  <si>
    <t>6.1</t>
  </si>
  <si>
    <t>6.2</t>
  </si>
  <si>
    <t>6.3</t>
  </si>
  <si>
    <t>PAVIMENTAÇÃO E RECAPEAMENTO ASFÁLTICO DE DIVERSAS RUAS DO MUNICIPIO DE CARAPICUIBA</t>
  </si>
  <si>
    <t>6.4</t>
  </si>
  <si>
    <t>A. MARGINAL DO CSU</t>
  </si>
  <si>
    <r>
      <t xml:space="preserve">TRANSPORTE </t>
    </r>
    <r>
      <rPr>
        <sz val="12"/>
        <color rgb="FF000000"/>
        <rFont val="Arial"/>
        <family val="2"/>
      </rPr>
      <t xml:space="preserve">DE ENTULHO, PARA DISTÂNCIAS SUPERIORES AO 15° KM ATÉ O 20° KM </t>
    </r>
  </si>
  <si>
    <t>2.1.2</t>
  </si>
  <si>
    <t>2.2.4</t>
  </si>
  <si>
    <t>3.1.2</t>
  </si>
  <si>
    <t>3.2.4</t>
  </si>
  <si>
    <t>4.1.2</t>
  </si>
  <si>
    <t>Volume da carga x 13km =</t>
  </si>
  <si>
    <t xml:space="preserve">Volume de construção da sarjeta x 0,45m x 0,15m = </t>
  </si>
  <si>
    <t>RECAPEAMENTO VIÁRIO</t>
  </si>
  <si>
    <t>SINAPI</t>
  </si>
  <si>
    <t>EXECUÇÃO DE PINTURA DE LIGAÇÃO COM EMULSÃO ASFÁLTICA RR-2C. AF_11/2019</t>
  </si>
  <si>
    <t>EXECUÇÃO DE PAVIMENTO COM APLICAÇÃO DE CONCRETO ASFÁLTICO, CAMADA DE ROLAMENTO - EXCLUSIVE CARGA E TRANSPORTE. AF_11/2019</t>
  </si>
  <si>
    <t>TRANSPORTE COM CAMINHÃO BASCULANTE DE 18 M³, EM VIA URBANA PAVIMENTADA, DMT ATÉ 30 KM (UNIDADE: M3XKM). AF_07/2020</t>
  </si>
  <si>
    <t>1.4</t>
  </si>
  <si>
    <t>FRESAGEM DE PAVIMENTO ASFÁLTICO (PROFUNDIDADE ATÉ 5,0 CM) - EXCLUSIVE TRANSPORTE. AF_11/2019</t>
  </si>
  <si>
    <t>1.5</t>
  </si>
  <si>
    <t>CARGA, MANOBRA E DESCARGA DE ENTULHO EM CAMINHÃO BASCULANTE 18 M³ - CARGA COM ESCAVADEIRA HIDRÁULICA (CAÇAMBA DE 0,80 M³ / 111 HP) E DESCARGA LIVRE (UNIDADE: M3). AF_07/2020</t>
  </si>
  <si>
    <t>1.6</t>
  </si>
  <si>
    <t>-</t>
  </si>
  <si>
    <t>SINALIZAÇÃO VIÁRIA</t>
  </si>
  <si>
    <t>SINAPI -I</t>
  </si>
  <si>
    <t>PLACA DE ACO ESMALTADA PARA IDENTIFICACAO DE RUA, *45 CM X 20* CM</t>
  </si>
  <si>
    <t>97.05.130</t>
  </si>
  <si>
    <t>Colocação de placa em suporte de madeira / metálico - solo</t>
  </si>
  <si>
    <t>m²</t>
  </si>
  <si>
    <t>97.05.140</t>
  </si>
  <si>
    <t>Suporte de perfil metálico galvanizado</t>
  </si>
  <si>
    <t>kg</t>
  </si>
  <si>
    <t>REFORMA DE GUIAS, SARJETA E SARJETÃO SEM REAPROVEITAMENTO</t>
  </si>
  <si>
    <t>PREPARO DE FUNDO DE VALA COM LARGURA MENOR QUE 1,5 M, COM CAMADA DE BRITA, LANÇAMENTO MANUAL. AF_08/2020</t>
  </si>
  <si>
    <t>ASSENTAMENTO DE GUIA (MEIO-FIO) EM TRECHO RETO, CONFECCIONADA EM CONCRETO PRÉ-FABRICADO, DIMENSÕES 100X15X13X30 CM (COMPRIMENTO X BASE INFERIOR X BASE SUPERIOR X ALTURA), PARA VIAS URBANAS (USO VIÁRIO). AF_06/2016</t>
  </si>
  <si>
    <t>EXECUÇÃO DE ESCORAS DE CONCRETO PARA CONTENÇÃO DE GUIAS PRÉ-FABRICADAS. AF_06/2016</t>
  </si>
  <si>
    <t>EXECUÇÃO DE SARJETA DE CONCRETO USINADO, MOLDADA IN LOCO EM TRECHO RETO, 45 CM BASE X 15 CM ALTURA. AF_06/2016</t>
  </si>
  <si>
    <t>SIURB INFRA</t>
  </si>
  <si>
    <t>3.6</t>
  </si>
  <si>
    <t>05.03.00</t>
  </si>
  <si>
    <t>DEMOLIÇÃO DE PAVIMENTO DE CONCRETO, SARJETA OU SARJETÃO, INCLUI CARGA EM CAMINHÃO</t>
  </si>
  <si>
    <t>3.7</t>
  </si>
  <si>
    <t>Carga e remoção de terra até a distância média de 1 km</t>
  </si>
  <si>
    <t>m³</t>
  </si>
  <si>
    <t>3.8</t>
  </si>
  <si>
    <t>POÇO DE VISITA E BOCA DE LOBO</t>
  </si>
  <si>
    <t>06.21.00</t>
  </si>
  <si>
    <t>06.23.02</t>
  </si>
  <si>
    <t>CÓDIGO</t>
  </si>
  <si>
    <t>DISCRIMINAÇÃO DE SERVIÇOS</t>
  </si>
  <si>
    <t>Área</t>
  </si>
  <si>
    <t>àrea sextavado</t>
  </si>
  <si>
    <t>Total</t>
  </si>
  <si>
    <t>x</t>
  </si>
  <si>
    <t>Volume</t>
  </si>
  <si>
    <t>Distância até usina</t>
  </si>
  <si>
    <t>km</t>
  </si>
  <si>
    <t>Total:</t>
  </si>
  <si>
    <t>Distância até bota fora</t>
  </si>
  <si>
    <t>Amarela</t>
  </si>
  <si>
    <t>Branca</t>
  </si>
  <si>
    <t>Quantidade</t>
  </si>
  <si>
    <t>Logradouro</t>
  </si>
  <si>
    <t>Alerta / direcional</t>
  </si>
  <si>
    <t>Postes</t>
  </si>
  <si>
    <t>un</t>
  </si>
  <si>
    <t>H=</t>
  </si>
  <si>
    <t>ɣ aço =</t>
  </si>
  <si>
    <t>GUIA</t>
  </si>
  <si>
    <t>=</t>
  </si>
  <si>
    <t>SARJETA</t>
  </si>
  <si>
    <t>SARJETÃO</t>
  </si>
  <si>
    <t>Guias</t>
  </si>
  <si>
    <t>Sarjetas</t>
  </si>
  <si>
    <t>Sarjetão</t>
  </si>
  <si>
    <t>Qtd.</t>
  </si>
  <si>
    <t>FELIPE DE SOUSA PINHEIRO - ENGENHEIRO CIVIL</t>
  </si>
  <si>
    <t>CREA-SP: 5070185958</t>
  </si>
  <si>
    <t>RUA TAMBORY</t>
  </si>
  <si>
    <t>6.1.1</t>
  </si>
  <si>
    <t>6.1.2</t>
  </si>
  <si>
    <t>6.1.3</t>
  </si>
  <si>
    <t>6.1.4</t>
  </si>
  <si>
    <t>6.1.5</t>
  </si>
  <si>
    <t>SUBTOTAL - RECAPEAMENTO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</si>
  <si>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</si>
  <si>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</si>
  <si>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</si>
  <si>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</si>
  <si>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</si>
  <si>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</si>
  <si>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</si>
  <si>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</si>
  <si>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SUBTOTAL - REFORMA DE GUIA</t>
  </si>
  <si>
    <t>6.3.1</t>
  </si>
  <si>
    <t>6.3.2</t>
  </si>
  <si>
    <t xml:space="preserve">VALOR TOTAL </t>
  </si>
  <si>
    <t>SUBTOTAL - POÇO DE VISITA</t>
  </si>
  <si>
    <t>TOTAL - RUA TAMBORY</t>
  </si>
  <si>
    <t>6.4.1</t>
  </si>
  <si>
    <t>7.</t>
  </si>
  <si>
    <t>7.1</t>
  </si>
  <si>
    <t>7.2</t>
  </si>
  <si>
    <t>7.3</t>
  </si>
  <si>
    <t>7.4</t>
  </si>
  <si>
    <t>INTERF</t>
  </si>
  <si>
    <t>faixa de pedestre 236,00 + faixa seccionada 75,6 + faixa continua 225,49 = 537,09M²</t>
  </si>
  <si>
    <t>AV COMENDADOR DANTE CARRARO</t>
  </si>
  <si>
    <t>m2</t>
  </si>
  <si>
    <t>Volume da carga x15km =</t>
  </si>
  <si>
    <t xml:space="preserve">sarjeta= Extensão de sarjetas x 0,45m x 0,15m = </t>
  </si>
  <si>
    <t>6.3.3</t>
  </si>
  <si>
    <t>6.3.4</t>
  </si>
  <si>
    <t>6.3.5</t>
  </si>
  <si>
    <t>6.3.6</t>
  </si>
  <si>
    <t>6.3.7</t>
  </si>
  <si>
    <t>AVENIDA COMENDADOR DANTE CARRARO</t>
  </si>
  <si>
    <t>7.1.1</t>
  </si>
  <si>
    <t>Av. Comendador Dante Carraro =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</si>
  <si>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</si>
  <si>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</si>
  <si>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</si>
  <si>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</si>
  <si>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</si>
  <si>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</si>
  <si>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</si>
  <si>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</si>
  <si>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7.2.6</t>
  </si>
  <si>
    <t>7.2.7</t>
  </si>
  <si>
    <t>7.2.8</t>
  </si>
  <si>
    <t>7.2.9</t>
  </si>
  <si>
    <t>7.3.1</t>
  </si>
  <si>
    <t>7.3.2</t>
  </si>
  <si>
    <t>sarjetão= 183,00m2 x 0,20=</t>
  </si>
  <si>
    <t>7.3.3</t>
  </si>
  <si>
    <t>Volume da demolição de sarjetas e sarjetão =</t>
  </si>
  <si>
    <t>7.3.4</t>
  </si>
  <si>
    <t>7.3.5</t>
  </si>
  <si>
    <t>Sarjetão x 0,10m =</t>
  </si>
  <si>
    <t>7.3.6</t>
  </si>
  <si>
    <t>7.3.7</t>
  </si>
  <si>
    <t xml:space="preserve">Volume de construção da sarjeta 37,00m x 0,45m x 0,15m = </t>
  </si>
  <si>
    <t xml:space="preserve">Volume de construção da sarjetão 183,00m2 x 0,20m= </t>
  </si>
  <si>
    <t>7.4.1</t>
  </si>
  <si>
    <t xml:space="preserve">SIURB </t>
  </si>
  <si>
    <t>TOTAL - AVENIDA COMENDADOR DANTE CARRARO</t>
  </si>
  <si>
    <t>5.1.6</t>
  </si>
  <si>
    <t>5.2.3</t>
  </si>
  <si>
    <t>5.2.4</t>
  </si>
  <si>
    <t>5.2.5</t>
  </si>
  <si>
    <t>5.2.6</t>
  </si>
  <si>
    <t>5.2.7</t>
  </si>
  <si>
    <t>5.2.8</t>
  </si>
  <si>
    <t>4.4.2</t>
  </si>
  <si>
    <t>4.4.3</t>
  </si>
  <si>
    <t>4.4.4</t>
  </si>
  <si>
    <t>placa 0,45 x 0,20 x 12 unidades</t>
  </si>
  <si>
    <t>12 unid x altura 2m x peso aço 5,4</t>
  </si>
  <si>
    <t>7.4.2</t>
  </si>
  <si>
    <t>6.4.2</t>
  </si>
  <si>
    <t>6.5</t>
  </si>
  <si>
    <t>6.5.1</t>
  </si>
  <si>
    <t>6.5.2</t>
  </si>
  <si>
    <t>6.5.3</t>
  </si>
  <si>
    <t>6.5.4</t>
  </si>
  <si>
    <t>faixa de pedestre 424,34 + seccionada 19,60 + continua 328,47</t>
  </si>
  <si>
    <t>20 unidades</t>
  </si>
  <si>
    <t>20 placas x 0,45 x 0,20</t>
  </si>
  <si>
    <t>Postes 20 unidades x altura 2m x peso 5,4kg</t>
  </si>
  <si>
    <t>19 unidades</t>
  </si>
  <si>
    <t>AV. VICTÓRIO FORNAZZARO, AV. BRASIL, AV. MARGINAL DO CSU, ESTRADA TAMBORY E AV. COMENDADOR DANTE CARRARO</t>
  </si>
  <si>
    <t>MUNICÍPIO:       CARAPICUÍBA</t>
  </si>
  <si>
    <t>DATA BASE</t>
  </si>
  <si>
    <t>GOVERNO DO ESTADO DE SÃO PAULO</t>
  </si>
  <si>
    <t>SECRETARIA DE DESENVOLVIMENTO REGIONAL/SUBSECRETARIA DE CONVÊNIOS COM MUNICÍPIOS E ENTIDADES</t>
  </si>
  <si>
    <t xml:space="preserve">SUBSECRETARIA DE RELACIONAMENTO COM MUNICIPIOS </t>
  </si>
  <si>
    <t>PRAZO PROPOSTO</t>
  </si>
  <si>
    <t xml:space="preserve">INÍCIO: data da assinatura do convenio </t>
  </si>
  <si>
    <t>Final: 720 dias apatir da data da assinatura do convenio</t>
  </si>
  <si>
    <t xml:space="preserve">Infraestrutura Urbana em Diversas Ruas no Parque Jandaia </t>
  </si>
  <si>
    <t>ITENS</t>
  </si>
  <si>
    <t>SERVIÇOS</t>
  </si>
  <si>
    <t>1º ETAPA</t>
  </si>
  <si>
    <t>2º ETAPA</t>
  </si>
  <si>
    <t>TOTAL</t>
  </si>
  <si>
    <t>PERIODO 60 DIAS</t>
  </si>
  <si>
    <t>Prazo de liberação: 30 dias após a conclusão da etapa</t>
  </si>
  <si>
    <t>PRAZO DE EXECUÇÃO 30 DIAS</t>
  </si>
  <si>
    <t>R$</t>
  </si>
  <si>
    <t>RECURSO ESTADUAL</t>
  </si>
  <si>
    <t>RECURSO PRÓPRIO</t>
  </si>
  <si>
    <t>+</t>
  </si>
  <si>
    <t>3º ETAPA</t>
  </si>
  <si>
    <t>4º ETAPA</t>
  </si>
  <si>
    <t>5º ETAPA</t>
  </si>
  <si>
    <t>AV. COMENDADOR DANTE CARRARO</t>
  </si>
  <si>
    <t>Obejeto: Obra de Pavimentação e recapeamento asfáltico de diversas ruas do municipio de carapicuiba</t>
  </si>
  <si>
    <t xml:space="preserve"> ENGENHEIRA CIVIL</t>
  </si>
  <si>
    <t>JESSICA DOS SANTOS SILVA</t>
  </si>
  <si>
    <t>CREA: 5070054590</t>
  </si>
  <si>
    <t>PRAZO DE EXECUÇÃO 132 DIAS</t>
  </si>
  <si>
    <t>PERIODO 162 DIAS</t>
  </si>
  <si>
    <t>UNXMÊS</t>
  </si>
  <si>
    <t xml:space="preserve"> AV. ANTÔNIA CÔNSULO DUARTE COSTA (AVENIDA MARGINAL) </t>
  </si>
  <si>
    <t xml:space="preserve">TOTAL - AV. ANTÔNIA CÔNSULO DUARTE COSTA (AVENIDA MARGINAL) </t>
  </si>
  <si>
    <t xml:space="preserve">AV. ANTÔNIA CÔNSULO DUARTE COSTA (AVENIDA MARGINAL) </t>
  </si>
  <si>
    <t xml:space="preserve">Av. Antônia Cônsulo  = área de intervenção 16.556,17 - 3.643,54 área de reparo profundo  </t>
  </si>
  <si>
    <t>Av. Antônia Cônsulo  =</t>
  </si>
  <si>
    <t>AV. VICTÓRIO FORNAZZARO, AV. BRASIL, AV. ANTÔNIA CÔNSULO (AV. MARGINAL), ESTRADA TAMBORY E AV. COMENDADOR DANTE CARRARO</t>
  </si>
  <si>
    <t>MEMÓRIA DE CALCULO - ESTRADA TAMBORY</t>
  </si>
  <si>
    <t xml:space="preserve">ESTRADA TAMBORY </t>
  </si>
  <si>
    <t>AV. VICTÓRIO FORNAZZARO, AV. BRASIL, AV. ANTÔNIA CÔNSULO (AV. MARGINAL), ESTRADA TAMBORY E AVENIDA COMENDADOR DANTE CARRARO</t>
  </si>
  <si>
    <t xml:space="preserve">REFERÊNCIA: SIURB INFRA E EDIF JAN/22 - CDHU 185 - SINAPI ABRIL/22 </t>
  </si>
  <si>
    <t>SERVIÇOS PRELIMINARES</t>
  </si>
  <si>
    <t>PERIODO 220 DIAS</t>
  </si>
  <si>
    <t>PRAZO DE EXECUÇÃO 190 DIAS</t>
  </si>
</sst>
</file>

<file path=xl/styles.xml><?xml version="1.0" encoding="utf-8"?>
<styleSheet xmlns="http://schemas.openxmlformats.org/spreadsheetml/2006/main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[$R$-416]\ * #,##0.00_-;\-[$R$-416]\ * #,##0.00_-;_-[$R$-416]\ * &quot;-&quot;??_-;_-@_-"/>
    <numFmt numFmtId="166" formatCode="&quot;R$&quot;\ #,##0.00"/>
    <numFmt numFmtId="167" formatCode="_-* #,##0.00_-;\-* #,##0.00_-;_-* \-??_-;_-@_-"/>
    <numFmt numFmtId="168" formatCode="0\."/>
    <numFmt numFmtId="169" formatCode="_-&quot;R$&quot;\ * #,##0.00_-;\-&quot;R$&quot;\ * #,##0.00_-;_-&quot;R$&quot;\ * &quot;-&quot;??_-;_-@"/>
    <numFmt numFmtId="170" formatCode="_(&quot;R$ &quot;* #,##0.00_);_(&quot;R$ &quot;* \(#,##0.00\);_(&quot;R$ &quot;* &quot;-&quot;??_);_(@_)"/>
    <numFmt numFmtId="171" formatCode="_-* #,##0.00_-;\-* #,##0.00_-;_-* &quot;-&quot;??_-;_-@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9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3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9"/>
      <color indexed="8"/>
      <name val="Arial"/>
      <family val="2"/>
    </font>
    <font>
      <sz val="9"/>
      <color indexed="9"/>
      <name val="Arial"/>
      <family val="2"/>
    </font>
    <font>
      <sz val="9"/>
      <color indexed="8"/>
      <name val="Arial"/>
      <family val="2"/>
    </font>
    <font>
      <sz val="9"/>
      <color indexed="10"/>
      <name val="Arial"/>
      <family val="2"/>
    </font>
    <font>
      <b/>
      <sz val="20"/>
      <name val="Arial"/>
      <family val="2"/>
    </font>
    <font>
      <b/>
      <sz val="9"/>
      <color indexed="9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b/>
      <sz val="8"/>
      <color theme="1"/>
      <name val="Arial"/>
      <family val="2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20"/>
      <color theme="1"/>
      <name val="Calibri"/>
      <family val="2"/>
    </font>
    <font>
      <sz val="26"/>
      <color theme="1"/>
      <name val="Calibri"/>
      <family val="2"/>
    </font>
    <font>
      <b/>
      <sz val="26"/>
      <color theme="1"/>
      <name val="Calibri"/>
      <family val="2"/>
    </font>
    <font>
      <b/>
      <sz val="22"/>
      <color theme="1"/>
      <name val="Calibri"/>
      <family val="2"/>
    </font>
    <font>
      <b/>
      <sz val="26"/>
      <color rgb="FF000000"/>
      <name val="Verdana"/>
      <family val="2"/>
    </font>
    <font>
      <b/>
      <sz val="22"/>
      <color rgb="FF000000"/>
      <name val="Verdana"/>
      <family val="2"/>
    </font>
    <font>
      <sz val="26"/>
      <color rgb="FF000000"/>
      <name val="Verdana"/>
      <family val="2"/>
    </font>
    <font>
      <sz val="22"/>
      <color rgb="FF000000"/>
      <name val="Verdana"/>
      <family val="2"/>
    </font>
    <font>
      <b/>
      <sz val="26"/>
      <color theme="1"/>
      <name val="Verdana"/>
      <family val="2"/>
    </font>
    <font>
      <b/>
      <sz val="22"/>
      <color theme="1"/>
      <name val="Verdana"/>
      <family val="2"/>
    </font>
    <font>
      <b/>
      <sz val="20"/>
      <color rgb="FF000000"/>
      <name val="Verdana"/>
      <family val="2"/>
    </font>
    <font>
      <sz val="22"/>
      <color theme="1"/>
      <name val="Verdana"/>
      <family val="2"/>
    </font>
    <font>
      <sz val="26"/>
      <color theme="1"/>
      <name val="Verdana"/>
      <family val="2"/>
    </font>
    <font>
      <b/>
      <sz val="26"/>
      <color rgb="FFFF0000"/>
      <name val="Verdana"/>
      <family val="2"/>
    </font>
    <font>
      <sz val="20"/>
      <color theme="1"/>
      <name val="Verdana"/>
      <family val="2"/>
    </font>
    <font>
      <sz val="20"/>
      <color rgb="FF000000"/>
      <name val="Verdana"/>
      <family val="2"/>
    </font>
    <font>
      <b/>
      <sz val="24"/>
      <color theme="1"/>
      <name val="Verdana"/>
      <family val="2"/>
    </font>
    <font>
      <sz val="24"/>
      <color rgb="FF000000"/>
      <name val="Verdana"/>
      <family val="2"/>
    </font>
    <font>
      <sz val="24"/>
      <color theme="1"/>
      <name val="Verdana"/>
      <family val="2"/>
    </font>
    <font>
      <b/>
      <sz val="20"/>
      <color theme="1"/>
      <name val="Verdana"/>
      <family val="2"/>
    </font>
    <font>
      <b/>
      <sz val="18"/>
      <color theme="1"/>
      <name val="Verdana"/>
      <family val="2"/>
    </font>
    <font>
      <sz val="18"/>
      <color theme="1"/>
      <name val="Verdana"/>
      <family val="2"/>
    </font>
    <font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theme="0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indexed="64"/>
      </right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CCCCCC"/>
      </top>
      <bottom style="medium">
        <color rgb="FFCCCCCC"/>
      </bottom>
      <diagonal/>
    </border>
    <border>
      <left/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thin">
        <color indexed="64"/>
      </top>
      <bottom style="thin">
        <color indexed="64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/>
      <diagonal/>
    </border>
    <border>
      <left/>
      <right style="medium">
        <color rgb="FFCCCCCC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167" fontId="2" fillId="0" borderId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5" fillId="0" borderId="0"/>
    <xf numFmtId="44" fontId="6" fillId="0" borderId="0" applyFont="0" applyFill="0" applyBorder="0" applyAlignment="0" applyProtection="0"/>
  </cellStyleXfs>
  <cellXfs count="385">
    <xf numFmtId="0" fontId="0" fillId="0" borderId="0" xfId="0"/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166" fontId="4" fillId="0" borderId="0" xfId="2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43" fontId="14" fillId="0" borderId="0" xfId="1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43" fontId="14" fillId="0" borderId="0" xfId="1" applyFont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vertical="center" wrapText="1"/>
    </xf>
    <xf numFmtId="43" fontId="15" fillId="2" borderId="0" xfId="1" applyFont="1" applyFill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43" fontId="12" fillId="0" borderId="0" xfId="1" applyFont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43" fontId="2" fillId="2" borderId="0" xfId="1" applyFont="1" applyFill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43" fontId="12" fillId="0" borderId="0" xfId="1" applyFont="1" applyFill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5" fillId="4" borderId="0" xfId="0" applyFont="1" applyFill="1" applyAlignment="1">
      <alignment horizontal="center" vertical="center" wrapText="1"/>
    </xf>
    <xf numFmtId="0" fontId="15" fillId="4" borderId="0" xfId="0" applyFont="1" applyFill="1" applyAlignment="1">
      <alignment vertical="center" wrapText="1"/>
    </xf>
    <xf numFmtId="43" fontId="15" fillId="4" borderId="0" xfId="1" applyFont="1" applyFill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43" fontId="12" fillId="0" borderId="0" xfId="1" applyFont="1" applyFill="1" applyBorder="1" applyAlignment="1">
      <alignment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 wrapText="1"/>
    </xf>
    <xf numFmtId="43" fontId="15" fillId="2" borderId="0" xfId="1" applyFont="1" applyFill="1" applyBorder="1" applyAlignment="1">
      <alignment vertical="center" wrapText="1"/>
    </xf>
    <xf numFmtId="0" fontId="16" fillId="0" borderId="0" xfId="2" applyFont="1" applyAlignment="1">
      <alignment horizontal="center" vertical="center" wrapText="1"/>
    </xf>
    <xf numFmtId="0" fontId="17" fillId="0" borderId="0" xfId="2" applyFont="1" applyAlignment="1">
      <alignment vertical="center"/>
    </xf>
    <xf numFmtId="0" fontId="17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10" fontId="4" fillId="0" borderId="7" xfId="6" applyNumberFormat="1" applyFont="1" applyFill="1" applyBorder="1" applyAlignment="1" applyProtection="1">
      <alignment horizontal="center" vertical="center"/>
      <protection locked="0"/>
    </xf>
    <xf numFmtId="0" fontId="4" fillId="0" borderId="0" xfId="2" applyFont="1" applyAlignment="1">
      <alignment horizontal="center" vertical="center"/>
    </xf>
    <xf numFmtId="166" fontId="4" fillId="0" borderId="0" xfId="2" applyNumberFormat="1" applyFont="1" applyAlignment="1">
      <alignment vertical="center"/>
    </xf>
    <xf numFmtId="0" fontId="11" fillId="0" borderId="0" xfId="2" applyFont="1" applyAlignment="1">
      <alignment horizontal="center" vertical="center" wrapText="1"/>
    </xf>
    <xf numFmtId="0" fontId="9" fillId="0" borderId="0" xfId="2" applyFont="1" applyAlignment="1">
      <alignment horizontal="left" vertical="center" wrapText="1"/>
    </xf>
    <xf numFmtId="166" fontId="9" fillId="0" borderId="0" xfId="2" applyNumberFormat="1" applyFont="1" applyAlignment="1">
      <alignment horizontal="left" vertical="center" wrapText="1"/>
    </xf>
    <xf numFmtId="0" fontId="9" fillId="0" borderId="0" xfId="2" applyFont="1" applyAlignment="1">
      <alignment horizontal="center" vertical="center" wrapText="1"/>
    </xf>
    <xf numFmtId="164" fontId="19" fillId="0" borderId="1" xfId="5" applyFont="1" applyFill="1" applyBorder="1" applyAlignment="1" applyProtection="1">
      <alignment horizontal="center" vertical="center"/>
    </xf>
    <xf numFmtId="10" fontId="4" fillId="0" borderId="1" xfId="6" applyNumberFormat="1" applyFont="1" applyFill="1" applyBorder="1" applyAlignment="1" applyProtection="1">
      <alignment horizontal="center" vertical="center"/>
      <protection locked="0"/>
    </xf>
    <xf numFmtId="166" fontId="4" fillId="3" borderId="0" xfId="4" applyNumberFormat="1" applyFont="1" applyFill="1" applyBorder="1" applyAlignment="1" applyProtection="1">
      <alignment horizontal="center" vertical="center" shrinkToFit="1"/>
    </xf>
    <xf numFmtId="166" fontId="16" fillId="3" borderId="1" xfId="2" applyNumberFormat="1" applyFont="1" applyFill="1" applyBorder="1" applyAlignment="1">
      <alignment horizontal="center" vertical="center"/>
    </xf>
    <xf numFmtId="0" fontId="20" fillId="3" borderId="19" xfId="3" applyFont="1" applyFill="1" applyBorder="1" applyAlignment="1">
      <alignment horizontal="center" vertical="center"/>
    </xf>
    <xf numFmtId="0" fontId="21" fillId="3" borderId="0" xfId="3" applyFont="1" applyFill="1" applyBorder="1" applyAlignment="1">
      <alignment vertical="center"/>
    </xf>
    <xf numFmtId="164" fontId="23" fillId="0" borderId="1" xfId="5" applyFont="1" applyFill="1" applyBorder="1" applyAlignment="1" applyProtection="1">
      <alignment horizontal="center" vertical="center"/>
    </xf>
    <xf numFmtId="10" fontId="16" fillId="0" borderId="1" xfId="6" applyNumberFormat="1" applyFont="1" applyFill="1" applyBorder="1" applyAlignment="1" applyProtection="1">
      <alignment horizontal="center" vertical="center"/>
      <protection locked="0"/>
    </xf>
    <xf numFmtId="10" fontId="4" fillId="0" borderId="0" xfId="8" applyNumberFormat="1" applyFont="1" applyAlignment="1">
      <alignment vertical="center"/>
    </xf>
    <xf numFmtId="10" fontId="16" fillId="3" borderId="3" xfId="8" applyNumberFormat="1" applyFont="1" applyFill="1" applyBorder="1" applyAlignment="1">
      <alignment horizontal="center" vertical="center"/>
    </xf>
    <xf numFmtId="43" fontId="4" fillId="0" borderId="0" xfId="2" applyNumberFormat="1" applyFont="1" applyAlignment="1">
      <alignment vertical="center"/>
    </xf>
    <xf numFmtId="166" fontId="16" fillId="3" borderId="2" xfId="2" applyNumberFormat="1" applyFont="1" applyFill="1" applyBorder="1" applyAlignment="1">
      <alignment horizontal="center" vertical="center"/>
    </xf>
    <xf numFmtId="43" fontId="6" fillId="0" borderId="0" xfId="0" applyNumberFormat="1" applyFont="1" applyAlignment="1">
      <alignment vertical="center" wrapText="1"/>
    </xf>
    <xf numFmtId="0" fontId="12" fillId="0" borderId="0" xfId="0" applyFont="1" applyAlignment="1">
      <alignment vertical="center"/>
    </xf>
    <xf numFmtId="43" fontId="12" fillId="0" borderId="0" xfId="0" applyNumberFormat="1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43" fontId="25" fillId="0" borderId="0" xfId="1" applyFont="1" applyFill="1" applyAlignment="1">
      <alignment horizontal="right" vertical="center" wrapText="1"/>
    </xf>
    <xf numFmtId="43" fontId="25" fillId="0" borderId="0" xfId="1" applyFont="1" applyFill="1" applyAlignment="1">
      <alignment vertical="center" wrapText="1"/>
    </xf>
    <xf numFmtId="0" fontId="25" fillId="0" borderId="0" xfId="0" applyFont="1" applyAlignment="1">
      <alignment vertical="center" wrapText="1"/>
    </xf>
    <xf numFmtId="43" fontId="7" fillId="3" borderId="1" xfId="1" applyFont="1" applyFill="1" applyBorder="1" applyAlignment="1">
      <alignment horizontal="center" vertical="center" wrapText="1"/>
    </xf>
    <xf numFmtId="10" fontId="7" fillId="3" borderId="1" xfId="8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165" fontId="25" fillId="3" borderId="1" xfId="1" applyNumberFormat="1" applyFont="1" applyFill="1" applyBorder="1" applyAlignment="1">
      <alignment horizontal="right" vertical="center" wrapText="1"/>
    </xf>
    <xf numFmtId="43" fontId="25" fillId="0" borderId="1" xfId="1" applyFont="1" applyBorder="1" applyAlignment="1">
      <alignment vertical="center" wrapText="1"/>
    </xf>
    <xf numFmtId="165" fontId="25" fillId="0" borderId="1" xfId="0" applyNumberFormat="1" applyFont="1" applyBorder="1" applyAlignment="1">
      <alignment vertical="center" wrapText="1"/>
    </xf>
    <xf numFmtId="165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5" fillId="3" borderId="1" xfId="0" applyFont="1" applyFill="1" applyBorder="1" applyAlignment="1">
      <alignment horizontal="center" vertical="center" wrapText="1"/>
    </xf>
    <xf numFmtId="49" fontId="25" fillId="3" borderId="1" xfId="0" applyNumberFormat="1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left" vertical="center" wrapText="1"/>
    </xf>
    <xf numFmtId="165" fontId="25" fillId="0" borderId="1" xfId="1" applyNumberFormat="1" applyFont="1" applyFill="1" applyBorder="1" applyAlignment="1">
      <alignment horizontal="right" vertical="center" wrapText="1"/>
    </xf>
    <xf numFmtId="49" fontId="25" fillId="3" borderId="8" xfId="0" applyNumberFormat="1" applyFont="1" applyFill="1" applyBorder="1" applyAlignment="1">
      <alignment horizontal="center" vertical="center" wrapText="1"/>
    </xf>
    <xf numFmtId="0" fontId="25" fillId="3" borderId="10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vertical="center" wrapText="1"/>
    </xf>
    <xf numFmtId="0" fontId="27" fillId="5" borderId="1" xfId="0" applyFont="1" applyFill="1" applyBorder="1" applyAlignment="1">
      <alignment vertical="center" wrapText="1"/>
    </xf>
    <xf numFmtId="43" fontId="7" fillId="2" borderId="1" xfId="1" applyFont="1" applyFill="1" applyBorder="1" applyAlignment="1">
      <alignment horizontal="center" vertical="center" wrapText="1"/>
    </xf>
    <xf numFmtId="43" fontId="7" fillId="2" borderId="1" xfId="1" applyFont="1" applyFill="1" applyBorder="1" applyAlignment="1">
      <alignment horizontal="left" vertical="center" wrapText="1"/>
    </xf>
    <xf numFmtId="43" fontId="25" fillId="3" borderId="1" xfId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3" fontId="25" fillId="3" borderId="1" xfId="1" applyFont="1" applyFill="1" applyBorder="1" applyAlignment="1">
      <alignment horizontal="left" vertical="center" wrapText="1"/>
    </xf>
    <xf numFmtId="44" fontId="25" fillId="3" borderId="1" xfId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43" fontId="25" fillId="3" borderId="0" xfId="1" applyFont="1" applyFill="1" applyAlignment="1">
      <alignment horizontal="right" vertical="center" wrapText="1"/>
    </xf>
    <xf numFmtId="43" fontId="25" fillId="0" borderId="0" xfId="1" applyFont="1" applyAlignment="1">
      <alignment vertical="center" wrapText="1"/>
    </xf>
    <xf numFmtId="43" fontId="7" fillId="3" borderId="5" xfId="1" applyFont="1" applyFill="1" applyBorder="1" applyAlignment="1">
      <alignment horizontal="center" vertical="center" wrapText="1"/>
    </xf>
    <xf numFmtId="43" fontId="7" fillId="3" borderId="0" xfId="1" applyFont="1" applyFill="1" applyBorder="1" applyAlignment="1">
      <alignment horizontal="center" vertical="center" wrapText="1"/>
    </xf>
    <xf numFmtId="165" fontId="7" fillId="3" borderId="0" xfId="0" applyNumberFormat="1" applyFont="1" applyFill="1" applyBorder="1" applyAlignment="1">
      <alignment vertical="center" wrapText="1"/>
    </xf>
    <xf numFmtId="165" fontId="7" fillId="3" borderId="1" xfId="0" applyNumberFormat="1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43" fontId="7" fillId="2" borderId="3" xfId="1" applyFont="1" applyFill="1" applyBorder="1" applyAlignment="1">
      <alignment horizontal="left" vertical="center" wrapText="1"/>
    </xf>
    <xf numFmtId="43" fontId="25" fillId="3" borderId="2" xfId="1" applyFont="1" applyFill="1" applyBorder="1" applyAlignment="1">
      <alignment horizontal="center" vertical="center" wrapText="1"/>
    </xf>
    <xf numFmtId="44" fontId="25" fillId="3" borderId="2" xfId="1" applyNumberFormat="1" applyFont="1" applyFill="1" applyBorder="1" applyAlignment="1">
      <alignment horizontal="center" vertical="center" wrapText="1"/>
    </xf>
    <xf numFmtId="10" fontId="7" fillId="3" borderId="0" xfId="1" applyNumberFormat="1" applyFont="1" applyFill="1" applyBorder="1" applyAlignment="1">
      <alignment horizontal="center" vertical="center" wrapText="1"/>
    </xf>
    <xf numFmtId="0" fontId="25" fillId="3" borderId="0" xfId="0" applyFont="1" applyFill="1" applyAlignment="1">
      <alignment horizontal="center" vertical="center" wrapText="1"/>
    </xf>
    <xf numFmtId="0" fontId="25" fillId="3" borderId="0" xfId="0" applyFont="1" applyFill="1" applyAlignment="1">
      <alignment horizontal="left" vertical="center" wrapText="1"/>
    </xf>
    <xf numFmtId="43" fontId="25" fillId="3" borderId="0" xfId="1" applyFont="1" applyFill="1" applyAlignment="1">
      <alignment vertical="center" wrapText="1"/>
    </xf>
    <xf numFmtId="0" fontId="25" fillId="3" borderId="0" xfId="0" applyFont="1" applyFill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43" fontId="7" fillId="2" borderId="1" xfId="1" applyFont="1" applyFill="1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0" fillId="0" borderId="20" xfId="0" applyBorder="1"/>
    <xf numFmtId="0" fontId="0" fillId="7" borderId="22" xfId="0" applyFill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wrapText="1"/>
    </xf>
    <xf numFmtId="0" fontId="0" fillId="7" borderId="21" xfId="0" applyFill="1" applyBorder="1" applyAlignment="1">
      <alignment vertical="center" wrapText="1"/>
    </xf>
    <xf numFmtId="0" fontId="0" fillId="0" borderId="26" xfId="0" applyBorder="1" applyAlignment="1">
      <alignment wrapText="1"/>
    </xf>
    <xf numFmtId="0" fontId="0" fillId="0" borderId="22" xfId="0" applyBorder="1" applyAlignment="1">
      <alignment vertical="center" wrapText="1"/>
    </xf>
    <xf numFmtId="0" fontId="28" fillId="7" borderId="21" xfId="0" applyFont="1" applyFill="1" applyBorder="1" applyAlignment="1">
      <alignment horizontal="center" vertical="center" wrapText="1"/>
    </xf>
    <xf numFmtId="0" fontId="29" fillId="7" borderId="22" xfId="0" applyFont="1" applyFill="1" applyBorder="1"/>
    <xf numFmtId="0" fontId="0" fillId="7" borderId="21" xfId="0" applyFill="1" applyBorder="1" applyAlignment="1">
      <alignment wrapText="1"/>
    </xf>
    <xf numFmtId="0" fontId="30" fillId="0" borderId="26" xfId="0" applyFont="1" applyBorder="1" applyAlignment="1">
      <alignment wrapText="1"/>
    </xf>
    <xf numFmtId="0" fontId="30" fillId="0" borderId="20" xfId="0" applyFont="1" applyBorder="1"/>
    <xf numFmtId="0" fontId="30" fillId="0" borderId="26" xfId="0" applyFont="1" applyBorder="1" applyAlignment="1">
      <alignment horizontal="center" wrapText="1"/>
    </xf>
    <xf numFmtId="4" fontId="30" fillId="0" borderId="26" xfId="0" applyNumberFormat="1" applyFont="1" applyBorder="1" applyAlignment="1">
      <alignment horizontal="right" wrapText="1"/>
    </xf>
    <xf numFmtId="4" fontId="30" fillId="0" borderId="20" xfId="0" applyNumberFormat="1" applyFont="1" applyBorder="1" applyAlignment="1">
      <alignment horizontal="right" wrapText="1"/>
    </xf>
    <xf numFmtId="0" fontId="30" fillId="0" borderId="20" xfId="0" applyFont="1" applyBorder="1" applyAlignment="1">
      <alignment horizontal="center" wrapText="1"/>
    </xf>
    <xf numFmtId="0" fontId="30" fillId="0" borderId="20" xfId="0" applyFont="1" applyBorder="1" applyAlignment="1">
      <alignment horizontal="right" wrapText="1"/>
    </xf>
    <xf numFmtId="0" fontId="30" fillId="0" borderId="26" xfId="0" applyFont="1" applyBorder="1" applyAlignment="1">
      <alignment horizontal="right" wrapText="1"/>
    </xf>
    <xf numFmtId="0" fontId="31" fillId="0" borderId="20" xfId="0" applyFont="1" applyBorder="1" applyAlignment="1">
      <alignment horizontal="right" wrapText="1"/>
    </xf>
    <xf numFmtId="0" fontId="30" fillId="0" borderId="21" xfId="0" applyFont="1" applyBorder="1" applyAlignment="1">
      <alignment wrapText="1"/>
    </xf>
    <xf numFmtId="0" fontId="0" fillId="0" borderId="22" xfId="0" applyBorder="1" applyAlignment="1">
      <alignment wrapText="1"/>
    </xf>
    <xf numFmtId="4" fontId="30" fillId="0" borderId="21" xfId="0" applyNumberFormat="1" applyFont="1" applyBorder="1" applyAlignment="1">
      <alignment horizontal="right" wrapText="1"/>
    </xf>
    <xf numFmtId="0" fontId="31" fillId="0" borderId="20" xfId="0" applyFont="1" applyBorder="1" applyAlignment="1">
      <alignment wrapText="1"/>
    </xf>
    <xf numFmtId="0" fontId="31" fillId="0" borderId="20" xfId="0" applyFont="1" applyBorder="1" applyAlignment="1">
      <alignment horizontal="center" wrapText="1"/>
    </xf>
    <xf numFmtId="0" fontId="31" fillId="0" borderId="26" xfId="0" applyFont="1" applyBorder="1" applyAlignment="1">
      <alignment horizontal="right" wrapText="1"/>
    </xf>
    <xf numFmtId="0" fontId="31" fillId="0" borderId="20" xfId="0" applyFont="1" applyBorder="1"/>
    <xf numFmtId="0" fontId="30" fillId="0" borderId="22" xfId="0" applyFont="1" applyBorder="1" applyAlignment="1">
      <alignment horizontal="center" wrapText="1"/>
    </xf>
    <xf numFmtId="0" fontId="32" fillId="0" borderId="20" xfId="0" applyFont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43" fontId="7" fillId="0" borderId="0" xfId="1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Alignment="1">
      <alignment horizontal="left" vertical="center" wrapText="1"/>
    </xf>
    <xf numFmtId="43" fontId="7" fillId="2" borderId="1" xfId="1" applyFont="1" applyFill="1" applyBorder="1" applyAlignment="1">
      <alignment horizontal="center" vertical="center" wrapText="1"/>
    </xf>
    <xf numFmtId="43" fontId="7" fillId="3" borderId="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3" fontId="7" fillId="2" borderId="1" xfId="1" applyFont="1" applyFill="1" applyBorder="1" applyAlignment="1">
      <alignment horizontal="center" vertical="center" wrapText="1"/>
    </xf>
    <xf numFmtId="43" fontId="7" fillId="2" borderId="3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3" fontId="25" fillId="3" borderId="5" xfId="1" applyFont="1" applyFill="1" applyBorder="1" applyAlignment="1">
      <alignment horizontal="center" vertical="center" wrapText="1"/>
    </xf>
    <xf numFmtId="0" fontId="27" fillId="5" borderId="9" xfId="0" applyFont="1" applyFill="1" applyBorder="1" applyAlignment="1">
      <alignment vertical="center" wrapText="1"/>
    </xf>
    <xf numFmtId="43" fontId="25" fillId="3" borderId="6" xfId="1" applyFont="1" applyFill="1" applyBorder="1" applyAlignment="1">
      <alignment horizontal="center" vertical="center" wrapText="1"/>
    </xf>
    <xf numFmtId="43" fontId="7" fillId="0" borderId="8" xfId="1" applyFont="1" applyFill="1" applyBorder="1" applyAlignment="1">
      <alignment horizontal="center" vertical="center" wrapText="1"/>
    </xf>
    <xf numFmtId="43" fontId="7" fillId="0" borderId="9" xfId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43" fontId="2" fillId="0" borderId="0" xfId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30" fillId="0" borderId="0" xfId="0" applyFont="1" applyFill="1" applyBorder="1" applyAlignment="1">
      <alignment horizontal="right" wrapText="1"/>
    </xf>
    <xf numFmtId="165" fontId="7" fillId="4" borderId="3" xfId="0" applyNumberFormat="1" applyFont="1" applyFill="1" applyBorder="1" applyAlignment="1">
      <alignment vertical="center" wrapText="1"/>
    </xf>
    <xf numFmtId="164" fontId="19" fillId="0" borderId="1" xfId="5" applyNumberFormat="1" applyFont="1" applyFill="1" applyBorder="1" applyAlignment="1" applyProtection="1">
      <alignment horizontal="center" vertical="center"/>
    </xf>
    <xf numFmtId="43" fontId="7" fillId="9" borderId="0" xfId="1" applyFont="1" applyFill="1" applyBorder="1" applyAlignment="1">
      <alignment horizontal="center" vertical="center" wrapText="1"/>
    </xf>
    <xf numFmtId="165" fontId="7" fillId="9" borderId="0" xfId="0" applyNumberFormat="1" applyFont="1" applyFill="1" applyBorder="1" applyAlignment="1">
      <alignment vertical="center" wrapText="1"/>
    </xf>
    <xf numFmtId="0" fontId="36" fillId="0" borderId="0" xfId="9" applyFont="1"/>
    <xf numFmtId="0" fontId="37" fillId="0" borderId="0" xfId="9" applyFont="1"/>
    <xf numFmtId="0" fontId="35" fillId="0" borderId="0" xfId="9" applyFont="1" applyAlignment="1"/>
    <xf numFmtId="0" fontId="38" fillId="0" borderId="0" xfId="9" applyFont="1" applyBorder="1" applyAlignment="1">
      <alignment horizontal="center"/>
    </xf>
    <xf numFmtId="0" fontId="39" fillId="0" borderId="0" xfId="9" applyFont="1" applyAlignment="1">
      <alignment horizontal="center"/>
    </xf>
    <xf numFmtId="0" fontId="40" fillId="10" borderId="0" xfId="9" applyFont="1" applyFill="1" applyBorder="1" applyAlignment="1">
      <alignment horizontal="left" vertical="center"/>
    </xf>
    <xf numFmtId="0" fontId="40" fillId="10" borderId="0" xfId="9" applyFont="1" applyFill="1" applyBorder="1" applyAlignment="1">
      <alignment vertical="center"/>
    </xf>
    <xf numFmtId="0" fontId="41" fillId="10" borderId="0" xfId="9" applyFont="1" applyFill="1" applyBorder="1" applyAlignment="1">
      <alignment vertical="center"/>
    </xf>
    <xf numFmtId="0" fontId="40" fillId="0" borderId="0" xfId="9" applyFont="1" applyAlignment="1">
      <alignment horizontal="left" vertical="center" wrapText="1"/>
    </xf>
    <xf numFmtId="14" fontId="42" fillId="0" borderId="0" xfId="9" applyNumberFormat="1" applyFont="1" applyBorder="1" applyAlignment="1">
      <alignment horizontal="center" vertical="center" wrapText="1"/>
    </xf>
    <xf numFmtId="14" fontId="43" fillId="0" borderId="0" xfId="9" applyNumberFormat="1" applyFont="1" applyAlignment="1">
      <alignment horizontal="center" vertical="center" wrapText="1"/>
    </xf>
    <xf numFmtId="0" fontId="44" fillId="0" borderId="0" xfId="9" applyFont="1" applyAlignment="1">
      <alignment horizontal="left" vertical="center" wrapText="1"/>
    </xf>
    <xf numFmtId="0" fontId="44" fillId="0" borderId="0" xfId="9" applyFont="1" applyBorder="1" applyAlignment="1">
      <alignment vertical="center" wrapText="1"/>
    </xf>
    <xf numFmtId="0" fontId="45" fillId="0" borderId="0" xfId="9" applyFont="1" applyAlignment="1">
      <alignment vertical="center" wrapText="1"/>
    </xf>
    <xf numFmtId="0" fontId="41" fillId="0" borderId="0" xfId="9" applyFont="1" applyAlignment="1">
      <alignment horizontal="center" vertical="center"/>
    </xf>
    <xf numFmtId="0" fontId="40" fillId="0" borderId="0" xfId="9" applyFont="1" applyAlignment="1">
      <alignment horizontal="left" vertical="center"/>
    </xf>
    <xf numFmtId="0" fontId="11" fillId="0" borderId="0" xfId="9" applyFont="1" applyBorder="1"/>
    <xf numFmtId="169" fontId="40" fillId="0" borderId="0" xfId="9" applyNumberFormat="1" applyFont="1" applyAlignment="1">
      <alignment horizontal="left" vertical="center"/>
    </xf>
    <xf numFmtId="0" fontId="46" fillId="0" borderId="0" xfId="9" applyFont="1" applyBorder="1" applyAlignment="1">
      <alignment horizontal="center" vertical="center"/>
    </xf>
    <xf numFmtId="0" fontId="46" fillId="0" borderId="0" xfId="9" applyFont="1" applyAlignment="1">
      <alignment horizontal="center" vertical="center"/>
    </xf>
    <xf numFmtId="0" fontId="50" fillId="0" borderId="0" xfId="9" applyFont="1" applyAlignment="1">
      <alignment horizontal="center" vertical="center"/>
    </xf>
    <xf numFmtId="169" fontId="46" fillId="0" borderId="0" xfId="9" applyNumberFormat="1" applyFont="1" applyAlignment="1">
      <alignment horizontal="center" vertical="center"/>
    </xf>
    <xf numFmtId="9" fontId="46" fillId="0" borderId="0" xfId="9" applyNumberFormat="1" applyFont="1" applyAlignment="1">
      <alignment horizontal="center" vertical="center"/>
    </xf>
    <xf numFmtId="0" fontId="50" fillId="0" borderId="0" xfId="9" applyFont="1" applyAlignment="1">
      <alignment vertical="center"/>
    </xf>
    <xf numFmtId="0" fontId="51" fillId="0" borderId="0" xfId="9" applyFont="1" applyAlignment="1">
      <alignment vertical="center"/>
    </xf>
    <xf numFmtId="169" fontId="51" fillId="0" borderId="0" xfId="9" applyNumberFormat="1" applyFont="1" applyAlignment="1">
      <alignment vertical="center"/>
    </xf>
    <xf numFmtId="0" fontId="52" fillId="0" borderId="37" xfId="9" applyFont="1" applyBorder="1" applyAlignment="1">
      <alignment horizontal="left" vertical="center"/>
    </xf>
    <xf numFmtId="0" fontId="52" fillId="0" borderId="0" xfId="9" applyFont="1" applyAlignment="1">
      <alignment horizontal="left" vertical="center"/>
    </xf>
    <xf numFmtId="0" fontId="53" fillId="0" borderId="0" xfId="9" applyFont="1" applyAlignment="1">
      <alignment vertical="center"/>
    </xf>
    <xf numFmtId="0" fontId="52" fillId="0" borderId="0" xfId="9" applyFont="1" applyAlignment="1">
      <alignment vertical="center"/>
    </xf>
    <xf numFmtId="0" fontId="54" fillId="0" borderId="0" xfId="9" applyFont="1" applyAlignment="1">
      <alignment horizontal="left" vertical="center"/>
    </xf>
    <xf numFmtId="0" fontId="55" fillId="0" borderId="0" xfId="9" applyFont="1" applyAlignment="1">
      <alignment vertical="center"/>
    </xf>
    <xf numFmtId="0" fontId="54" fillId="0" borderId="0" xfId="9" applyFont="1" applyAlignment="1">
      <alignment vertical="center"/>
    </xf>
    <xf numFmtId="0" fontId="56" fillId="0" borderId="0" xfId="9" applyFont="1" applyAlignment="1">
      <alignment vertical="center"/>
    </xf>
    <xf numFmtId="169" fontId="56" fillId="0" borderId="0" xfId="9" applyNumberFormat="1" applyFont="1" applyAlignment="1">
      <alignment vertical="center"/>
    </xf>
    <xf numFmtId="0" fontId="57" fillId="0" borderId="0" xfId="9" applyFont="1" applyAlignment="1">
      <alignment vertical="center"/>
    </xf>
    <xf numFmtId="0" fontId="57" fillId="0" borderId="0" xfId="9" applyFont="1" applyAlignment="1">
      <alignment horizontal="center" vertical="center"/>
    </xf>
    <xf numFmtId="171" fontId="58" fillId="0" borderId="0" xfId="9" applyNumberFormat="1" applyFont="1"/>
    <xf numFmtId="0" fontId="38" fillId="0" borderId="0" xfId="9" applyFont="1" applyBorder="1" applyAlignment="1">
      <alignment horizontal="center" vertical="center"/>
    </xf>
    <xf numFmtId="0" fontId="43" fillId="0" borderId="0" xfId="9" applyFont="1" applyBorder="1" applyAlignment="1">
      <alignment horizontal="center" vertical="center" wrapText="1"/>
    </xf>
    <xf numFmtId="0" fontId="51" fillId="0" borderId="0" xfId="9" applyFont="1" applyBorder="1" applyAlignment="1">
      <alignment horizontal="left" vertical="center" wrapText="1"/>
    </xf>
    <xf numFmtId="169" fontId="51" fillId="0" borderId="0" xfId="9" applyNumberFormat="1" applyFont="1" applyBorder="1" applyAlignment="1">
      <alignment horizontal="left" vertical="center" wrapText="1"/>
    </xf>
    <xf numFmtId="0" fontId="48" fillId="0" borderId="0" xfId="9" applyFont="1" applyBorder="1" applyAlignment="1">
      <alignment horizontal="center" vertical="center" wrapText="1"/>
    </xf>
    <xf numFmtId="0" fontId="51" fillId="0" borderId="0" xfId="9" applyFont="1" applyBorder="1" applyAlignment="1">
      <alignment horizontal="center" vertical="center" wrapText="1"/>
    </xf>
    <xf numFmtId="0" fontId="49" fillId="0" borderId="1" xfId="9" applyFont="1" applyBorder="1" applyAlignment="1">
      <alignment horizontal="center" vertical="center" wrapText="1"/>
    </xf>
    <xf numFmtId="0" fontId="40" fillId="0" borderId="0" xfId="9" applyFont="1" applyBorder="1" applyAlignment="1">
      <alignment vertical="center"/>
    </xf>
    <xf numFmtId="0" fontId="40" fillId="0" borderId="0" xfId="9" applyFont="1" applyBorder="1" applyAlignment="1">
      <alignment vertical="center" wrapText="1"/>
    </xf>
    <xf numFmtId="9" fontId="46" fillId="0" borderId="0" xfId="8" applyFont="1" applyAlignment="1">
      <alignment horizontal="center" vertical="center"/>
    </xf>
    <xf numFmtId="0" fontId="11" fillId="0" borderId="0" xfId="9" applyFont="1" applyBorder="1"/>
    <xf numFmtId="44" fontId="11" fillId="0" borderId="0" xfId="9" applyNumberFormat="1" applyFont="1" applyBorder="1"/>
    <xf numFmtId="44" fontId="57" fillId="0" borderId="0" xfId="9" applyNumberFormat="1" applyFont="1" applyAlignment="1">
      <alignment vertical="center"/>
    </xf>
    <xf numFmtId="0" fontId="36" fillId="0" borderId="0" xfId="9" applyFont="1" applyBorder="1"/>
    <xf numFmtId="43" fontId="11" fillId="0" borderId="0" xfId="9" applyNumberFormat="1" applyFont="1" applyBorder="1" applyAlignment="1"/>
    <xf numFmtId="0" fontId="36" fillId="0" borderId="0" xfId="9" applyFont="1" applyBorder="1" applyAlignment="1">
      <alignment horizontal="center" vertical="center"/>
    </xf>
    <xf numFmtId="171" fontId="36" fillId="0" borderId="0" xfId="9" applyNumberFormat="1" applyFont="1" applyBorder="1" applyAlignment="1">
      <alignment horizontal="center" vertical="center"/>
    </xf>
    <xf numFmtId="169" fontId="36" fillId="0" borderId="0" xfId="9" applyNumberFormat="1" applyFont="1" applyBorder="1"/>
    <xf numFmtId="169" fontId="46" fillId="0" borderId="0" xfId="9" applyNumberFormat="1" applyFont="1" applyBorder="1" applyAlignment="1">
      <alignment horizontal="center" vertical="center"/>
    </xf>
    <xf numFmtId="0" fontId="41" fillId="0" borderId="0" xfId="9" applyFont="1" applyBorder="1" applyAlignment="1">
      <alignment horizontal="center" vertical="center"/>
    </xf>
    <xf numFmtId="170" fontId="36" fillId="0" borderId="0" xfId="9" applyNumberFormat="1" applyFont="1" applyBorder="1"/>
    <xf numFmtId="9" fontId="46" fillId="0" borderId="0" xfId="9" applyNumberFormat="1" applyFont="1" applyBorder="1" applyAlignment="1">
      <alignment horizontal="center" vertical="center"/>
    </xf>
    <xf numFmtId="169" fontId="51" fillId="0" borderId="0" xfId="9" applyNumberFormat="1" applyFont="1" applyBorder="1" applyAlignment="1">
      <alignment vertical="center"/>
    </xf>
    <xf numFmtId="0" fontId="48" fillId="0" borderId="1" xfId="9" applyFont="1" applyBorder="1" applyAlignment="1">
      <alignment horizontal="center" vertical="center" wrapText="1"/>
    </xf>
    <xf numFmtId="0" fontId="0" fillId="0" borderId="38" xfId="0" applyBorder="1" applyAlignment="1">
      <alignment wrapText="1"/>
    </xf>
    <xf numFmtId="0" fontId="30" fillId="0" borderId="38" xfId="0" applyFont="1" applyBorder="1" applyAlignment="1">
      <alignment wrapText="1"/>
    </xf>
    <xf numFmtId="0" fontId="0" fillId="0" borderId="39" xfId="0" applyBorder="1" applyAlignment="1">
      <alignment wrapText="1"/>
    </xf>
    <xf numFmtId="0" fontId="31" fillId="0" borderId="39" xfId="0" applyFont="1" applyBorder="1" applyAlignment="1">
      <alignment horizontal="right" wrapText="1"/>
    </xf>
    <xf numFmtId="0" fontId="30" fillId="0" borderId="38" xfId="0" applyFont="1" applyBorder="1" applyAlignment="1">
      <alignment horizontal="right" wrapText="1"/>
    </xf>
    <xf numFmtId="0" fontId="0" fillId="0" borderId="40" xfId="0" applyBorder="1" applyAlignment="1">
      <alignment wrapText="1"/>
    </xf>
    <xf numFmtId="0" fontId="30" fillId="0" borderId="41" xfId="0" applyFont="1" applyBorder="1" applyAlignment="1">
      <alignment wrapText="1"/>
    </xf>
    <xf numFmtId="0" fontId="0" fillId="0" borderId="42" xfId="0" applyBorder="1" applyAlignment="1">
      <alignment wrapText="1"/>
    </xf>
    <xf numFmtId="0" fontId="31" fillId="0" borderId="42" xfId="0" applyFont="1" applyBorder="1" applyAlignment="1">
      <alignment horizontal="right" wrapText="1"/>
    </xf>
    <xf numFmtId="0" fontId="30" fillId="0" borderId="41" xfId="0" applyFont="1" applyBorder="1" applyAlignment="1">
      <alignment horizontal="right" wrapText="1"/>
    </xf>
    <xf numFmtId="0" fontId="0" fillId="0" borderId="41" xfId="0" applyBorder="1" applyAlignment="1">
      <alignment wrapText="1"/>
    </xf>
    <xf numFmtId="0" fontId="0" fillId="0" borderId="9" xfId="0" applyBorder="1"/>
    <xf numFmtId="0" fontId="0" fillId="0" borderId="43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44" xfId="0" applyBorder="1" applyAlignment="1">
      <alignment wrapText="1"/>
    </xf>
    <xf numFmtId="0" fontId="0" fillId="0" borderId="45" xfId="0" applyBorder="1" applyAlignment="1">
      <alignment wrapText="1"/>
    </xf>
    <xf numFmtId="0" fontId="30" fillId="0" borderId="2" xfId="0" applyFont="1" applyBorder="1" applyAlignment="1">
      <alignment wrapText="1"/>
    </xf>
    <xf numFmtId="0" fontId="30" fillId="0" borderId="1" xfId="0" applyFont="1" applyBorder="1" applyAlignment="1">
      <alignment wrapText="1"/>
    </xf>
    <xf numFmtId="0" fontId="27" fillId="3" borderId="1" xfId="0" applyFont="1" applyFill="1" applyBorder="1" applyAlignment="1">
      <alignment vertical="center" wrapText="1"/>
    </xf>
    <xf numFmtId="43" fontId="25" fillId="3" borderId="1" xfId="1" applyFont="1" applyFill="1" applyBorder="1" applyAlignment="1">
      <alignment vertical="center" wrapText="1"/>
    </xf>
    <xf numFmtId="43" fontId="7" fillId="2" borderId="1" xfId="1" applyFont="1" applyFill="1" applyBorder="1" applyAlignment="1">
      <alignment horizontal="center" vertical="center" wrapText="1"/>
    </xf>
    <xf numFmtId="43" fontId="7" fillId="2" borderId="3" xfId="1" applyFont="1" applyFill="1" applyBorder="1" applyAlignment="1">
      <alignment horizontal="center" vertical="center" wrapText="1"/>
    </xf>
    <xf numFmtId="43" fontId="7" fillId="4" borderId="1" xfId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5" xfId="0" applyFont="1" applyBorder="1" applyAlignment="1">
      <alignment horizontal="left" vertical="center" wrapText="1"/>
    </xf>
    <xf numFmtId="43" fontId="7" fillId="4" borderId="8" xfId="1" applyFont="1" applyFill="1" applyBorder="1" applyAlignment="1">
      <alignment horizontal="center" vertical="center" wrapText="1"/>
    </xf>
    <xf numFmtId="43" fontId="7" fillId="4" borderId="9" xfId="1" applyFont="1" applyFill="1" applyBorder="1" applyAlignment="1">
      <alignment horizontal="center" vertical="center" wrapText="1"/>
    </xf>
    <xf numFmtId="43" fontId="7" fillId="4" borderId="10" xfId="1" applyFont="1" applyFill="1" applyBorder="1" applyAlignment="1">
      <alignment horizontal="center" vertical="center" wrapText="1"/>
    </xf>
    <xf numFmtId="43" fontId="7" fillId="9" borderId="0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43" fontId="7" fillId="2" borderId="8" xfId="1" applyFont="1" applyFill="1" applyBorder="1" applyAlignment="1">
      <alignment horizontal="center" vertical="center" wrapText="1"/>
    </xf>
    <xf numFmtId="43" fontId="7" fillId="2" borderId="9" xfId="1" applyFont="1" applyFill="1" applyBorder="1" applyAlignment="1">
      <alignment horizontal="center" vertical="center" wrapText="1"/>
    </xf>
    <xf numFmtId="43" fontId="7" fillId="2" borderId="6" xfId="1" applyFont="1" applyFill="1" applyBorder="1" applyAlignment="1">
      <alignment horizontal="center" vertical="center" wrapText="1"/>
    </xf>
    <xf numFmtId="43" fontId="7" fillId="4" borderId="17" xfId="1" applyFont="1" applyFill="1" applyBorder="1" applyAlignment="1">
      <alignment horizontal="center" vertical="center" wrapText="1"/>
    </xf>
    <xf numFmtId="43" fontId="7" fillId="4" borderId="32" xfId="1" applyFont="1" applyFill="1" applyBorder="1" applyAlignment="1">
      <alignment horizontal="center" vertical="center" wrapText="1"/>
    </xf>
    <xf numFmtId="43" fontId="7" fillId="4" borderId="18" xfId="1" applyFont="1" applyFill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43" fontId="7" fillId="2" borderId="2" xfId="1" applyFont="1" applyFill="1" applyBorder="1" applyAlignment="1">
      <alignment horizontal="center" vertical="center" wrapText="1"/>
    </xf>
    <xf numFmtId="43" fontId="7" fillId="2" borderId="7" xfId="1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left" vertical="center" wrapText="1"/>
    </xf>
    <xf numFmtId="0" fontId="14" fillId="6" borderId="11" xfId="0" applyFont="1" applyFill="1" applyBorder="1" applyAlignment="1">
      <alignment horizontal="left" vertical="center" wrapText="1"/>
    </xf>
    <xf numFmtId="0" fontId="14" fillId="6" borderId="1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4" borderId="14" xfId="0" applyFont="1" applyFill="1" applyBorder="1" applyAlignment="1">
      <alignment horizontal="left" vertical="center" wrapText="1"/>
    </xf>
    <xf numFmtId="0" fontId="14" fillId="4" borderId="11" xfId="0" applyFont="1" applyFill="1" applyBorder="1" applyAlignment="1">
      <alignment horizontal="left" vertical="center" wrapText="1"/>
    </xf>
    <xf numFmtId="0" fontId="14" fillId="4" borderId="12" xfId="0" applyFont="1" applyFill="1" applyBorder="1" applyAlignment="1">
      <alignment horizontal="left" vertical="center" wrapText="1"/>
    </xf>
    <xf numFmtId="0" fontId="14" fillId="4" borderId="13" xfId="0" applyFont="1" applyFill="1" applyBorder="1" applyAlignment="1">
      <alignment horizontal="left" vertical="center" wrapText="1"/>
    </xf>
    <xf numFmtId="0" fontId="14" fillId="4" borderId="15" xfId="0" applyFont="1" applyFill="1" applyBorder="1" applyAlignment="1">
      <alignment horizontal="left" vertical="center" wrapText="1"/>
    </xf>
    <xf numFmtId="0" fontId="14" fillId="4" borderId="16" xfId="0" applyFont="1" applyFill="1" applyBorder="1" applyAlignment="1">
      <alignment horizontal="left" vertical="center" wrapText="1"/>
    </xf>
    <xf numFmtId="0" fontId="33" fillId="0" borderId="23" xfId="0" applyFont="1" applyBorder="1" applyAlignment="1">
      <alignment horizontal="center" wrapText="1"/>
    </xf>
    <xf numFmtId="0" fontId="33" fillId="0" borderId="24" xfId="0" applyFont="1" applyBorder="1" applyAlignment="1">
      <alignment horizontal="center" wrapText="1"/>
    </xf>
    <xf numFmtId="0" fontId="33" fillId="0" borderId="25" xfId="0" applyFont="1" applyBorder="1" applyAlignment="1">
      <alignment horizontal="center" wrapText="1"/>
    </xf>
    <xf numFmtId="0" fontId="28" fillId="7" borderId="27" xfId="0" applyFont="1" applyFill="1" applyBorder="1" applyAlignment="1">
      <alignment horizontal="center" vertical="center" wrapText="1"/>
    </xf>
    <xf numFmtId="0" fontId="28" fillId="7" borderId="28" xfId="0" applyFont="1" applyFill="1" applyBorder="1" applyAlignment="1">
      <alignment horizontal="center" vertical="center" wrapText="1"/>
    </xf>
    <xf numFmtId="0" fontId="28" fillId="7" borderId="29" xfId="0" applyFont="1" applyFill="1" applyBorder="1" applyAlignment="1">
      <alignment horizontal="center" vertical="center" wrapText="1"/>
    </xf>
    <xf numFmtId="0" fontId="17" fillId="8" borderId="27" xfId="0" applyFont="1" applyFill="1" applyBorder="1" applyAlignment="1">
      <alignment horizontal="center" vertical="center" wrapText="1"/>
    </xf>
    <xf numFmtId="0" fontId="17" fillId="8" borderId="28" xfId="0" applyFont="1" applyFill="1" applyBorder="1" applyAlignment="1">
      <alignment horizontal="center" vertical="center" wrapText="1"/>
    </xf>
    <xf numFmtId="0" fontId="17" fillId="8" borderId="29" xfId="0" applyFont="1" applyFill="1" applyBorder="1" applyAlignment="1">
      <alignment horizontal="center" vertical="center" wrapText="1"/>
    </xf>
    <xf numFmtId="0" fontId="30" fillId="0" borderId="30" xfId="0" applyFont="1" applyBorder="1" applyAlignment="1">
      <alignment vertical="center" wrapText="1"/>
    </xf>
    <xf numFmtId="0" fontId="30" fillId="0" borderId="24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16" fillId="3" borderId="4" xfId="2" applyFont="1" applyFill="1" applyBorder="1" applyAlignment="1">
      <alignment horizontal="center" vertical="center"/>
    </xf>
    <xf numFmtId="0" fontId="16" fillId="3" borderId="6" xfId="2" applyFont="1" applyFill="1" applyBorder="1" applyAlignment="1">
      <alignment horizontal="center" vertical="center"/>
    </xf>
    <xf numFmtId="0" fontId="16" fillId="3" borderId="17" xfId="2" applyFont="1" applyFill="1" applyBorder="1" applyAlignment="1">
      <alignment horizontal="center" vertical="center"/>
    </xf>
    <xf numFmtId="0" fontId="16" fillId="3" borderId="18" xfId="2" applyFont="1" applyFill="1" applyBorder="1" applyAlignment="1">
      <alignment horizontal="center" vertical="center"/>
    </xf>
    <xf numFmtId="168" fontId="18" fillId="3" borderId="1" xfId="3" applyNumberFormat="1" applyFont="1" applyFill="1" applyBorder="1" applyAlignment="1">
      <alignment horizontal="center" vertical="center"/>
    </xf>
    <xf numFmtId="10" fontId="18" fillId="3" borderId="1" xfId="3" applyNumberFormat="1" applyFont="1" applyFill="1" applyBorder="1" applyAlignment="1">
      <alignment horizontal="center" vertical="center"/>
    </xf>
    <xf numFmtId="10" fontId="18" fillId="3" borderId="2" xfId="3" applyNumberFormat="1" applyFont="1" applyFill="1" applyBorder="1" applyAlignment="1">
      <alignment horizontal="center" vertical="center"/>
    </xf>
    <xf numFmtId="10" fontId="18" fillId="3" borderId="3" xfId="3" applyNumberFormat="1" applyFont="1" applyFill="1" applyBorder="1" applyAlignment="1">
      <alignment horizontal="center" vertical="center"/>
    </xf>
    <xf numFmtId="10" fontId="18" fillId="3" borderId="2" xfId="3" applyNumberFormat="1" applyFont="1" applyFill="1" applyBorder="1" applyAlignment="1">
      <alignment horizontal="center" vertical="center" wrapText="1"/>
    </xf>
    <xf numFmtId="10" fontId="18" fillId="3" borderId="3" xfId="3" applyNumberFormat="1" applyFont="1" applyFill="1" applyBorder="1" applyAlignment="1">
      <alignment horizontal="center" vertical="center" wrapText="1"/>
    </xf>
    <xf numFmtId="0" fontId="22" fillId="0" borderId="0" xfId="2" applyFont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8" fillId="2" borderId="1" xfId="3" applyFont="1" applyFill="1" applyBorder="1" applyAlignment="1">
      <alignment horizontal="center" vertical="center" wrapText="1"/>
    </xf>
    <xf numFmtId="166" fontId="16" fillId="2" borderId="1" xfId="4" applyNumberFormat="1" applyFont="1" applyFill="1" applyBorder="1" applyAlignment="1" applyProtection="1">
      <alignment horizontal="center" vertical="center" wrapText="1"/>
    </xf>
    <xf numFmtId="0" fontId="18" fillId="2" borderId="1" xfId="3" applyFont="1" applyFill="1" applyBorder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166" fontId="17" fillId="3" borderId="2" xfId="5" applyNumberFormat="1" applyFont="1" applyFill="1" applyBorder="1" applyAlignment="1" applyProtection="1">
      <alignment horizontal="center" vertical="center" shrinkToFit="1"/>
    </xf>
    <xf numFmtId="166" fontId="17" fillId="3" borderId="3" xfId="5" applyNumberFormat="1" applyFont="1" applyFill="1" applyBorder="1" applyAlignment="1" applyProtection="1">
      <alignment horizontal="center" vertical="center" shrinkToFit="1"/>
    </xf>
    <xf numFmtId="166" fontId="17" fillId="3" borderId="1" xfId="5" applyNumberFormat="1" applyFont="1" applyFill="1" applyBorder="1" applyAlignment="1" applyProtection="1">
      <alignment horizontal="center" vertical="center" shrinkToFit="1"/>
    </xf>
    <xf numFmtId="169" fontId="40" fillId="0" borderId="0" xfId="9" applyNumberFormat="1" applyFont="1" applyBorder="1" applyAlignment="1">
      <alignment horizontal="center" vertical="center"/>
    </xf>
    <xf numFmtId="0" fontId="11" fillId="0" borderId="0" xfId="9" applyFont="1" applyBorder="1"/>
    <xf numFmtId="44" fontId="48" fillId="0" borderId="1" xfId="10" applyFont="1" applyBorder="1" applyAlignment="1">
      <alignment horizontal="center" vertical="center"/>
    </xf>
    <xf numFmtId="44" fontId="11" fillId="0" borderId="1" xfId="10" applyFont="1" applyBorder="1"/>
    <xf numFmtId="164" fontId="48" fillId="0" borderId="1" xfId="9" applyNumberFormat="1" applyFont="1" applyBorder="1" applyAlignment="1">
      <alignment horizontal="center" vertical="center"/>
    </xf>
    <xf numFmtId="0" fontId="11" fillId="0" borderId="1" xfId="9" applyFont="1" applyBorder="1"/>
    <xf numFmtId="169" fontId="40" fillId="0" borderId="1" xfId="9" applyNumberFormat="1" applyFont="1" applyBorder="1" applyAlignment="1">
      <alignment horizontal="center" vertical="center"/>
    </xf>
    <xf numFmtId="169" fontId="42" fillId="0" borderId="0" xfId="9" applyNumberFormat="1" applyFont="1" applyBorder="1" applyAlignment="1">
      <alignment horizontal="center" vertical="center"/>
    </xf>
    <xf numFmtId="44" fontId="48" fillId="0" borderId="8" xfId="10" applyFont="1" applyBorder="1" applyAlignment="1">
      <alignment horizontal="center" vertical="center"/>
    </xf>
    <xf numFmtId="44" fontId="48" fillId="0" borderId="10" xfId="10" applyFont="1" applyBorder="1" applyAlignment="1">
      <alignment horizontal="center" vertical="center"/>
    </xf>
    <xf numFmtId="0" fontId="51" fillId="0" borderId="17" xfId="9" applyFont="1" applyBorder="1" applyAlignment="1">
      <alignment horizontal="center" vertical="center" wrapText="1"/>
    </xf>
    <xf numFmtId="0" fontId="51" fillId="0" borderId="18" xfId="9" applyFont="1" applyBorder="1" applyAlignment="1">
      <alignment horizontal="center" vertical="center" wrapText="1"/>
    </xf>
    <xf numFmtId="169" fontId="46" fillId="0" borderId="33" xfId="9" applyNumberFormat="1" applyFont="1" applyBorder="1" applyAlignment="1">
      <alignment horizontal="center" vertical="center"/>
    </xf>
    <xf numFmtId="0" fontId="11" fillId="0" borderId="34" xfId="9" applyFont="1" applyBorder="1"/>
    <xf numFmtId="0" fontId="57" fillId="0" borderId="0" xfId="9" applyFont="1" applyAlignment="1">
      <alignment horizontal="center" vertical="center"/>
    </xf>
    <xf numFmtId="0" fontId="35" fillId="0" borderId="0" xfId="9" applyFont="1" applyAlignment="1"/>
    <xf numFmtId="0" fontId="40" fillId="0" borderId="1" xfId="9" applyFont="1" applyBorder="1" applyAlignment="1">
      <alignment horizontal="center" vertical="center"/>
    </xf>
    <xf numFmtId="169" fontId="46" fillId="0" borderId="35" xfId="9" applyNumberFormat="1" applyFont="1" applyBorder="1" applyAlignment="1">
      <alignment horizontal="center" vertical="center"/>
    </xf>
    <xf numFmtId="0" fontId="11" fillId="0" borderId="36" xfId="9" applyFont="1" applyBorder="1"/>
    <xf numFmtId="0" fontId="40" fillId="0" borderId="1" xfId="9" applyFont="1" applyBorder="1" applyAlignment="1">
      <alignment horizontal="left" vertical="center"/>
    </xf>
    <xf numFmtId="0" fontId="52" fillId="0" borderId="37" xfId="9" applyFont="1" applyBorder="1" applyAlignment="1">
      <alignment horizontal="left" vertical="center"/>
    </xf>
    <xf numFmtId="0" fontId="11" fillId="0" borderId="37" xfId="9" applyFont="1" applyBorder="1"/>
    <xf numFmtId="0" fontId="54" fillId="0" borderId="0" xfId="9" applyFont="1" applyAlignment="1">
      <alignment horizontal="left" vertical="center"/>
    </xf>
    <xf numFmtId="0" fontId="47" fillId="0" borderId="1" xfId="9" applyFont="1" applyBorder="1" applyAlignment="1">
      <alignment horizontal="center" vertical="center"/>
    </xf>
    <xf numFmtId="0" fontId="42" fillId="0" borderId="1" xfId="9" applyFont="1" applyBorder="1" applyAlignment="1">
      <alignment horizontal="left" vertical="center" wrapText="1"/>
    </xf>
    <xf numFmtId="169" fontId="42" fillId="0" borderId="1" xfId="9" applyNumberFormat="1" applyFont="1" applyBorder="1" applyAlignment="1">
      <alignment horizontal="center" vertical="center"/>
    </xf>
    <xf numFmtId="169" fontId="48" fillId="0" borderId="1" xfId="9" applyNumberFormat="1" applyFont="1" applyBorder="1" applyAlignment="1">
      <alignment horizontal="center" vertical="center"/>
    </xf>
    <xf numFmtId="0" fontId="36" fillId="0" borderId="0" xfId="9" applyFont="1" applyBorder="1" applyAlignment="1">
      <alignment horizontal="center" vertical="center"/>
    </xf>
    <xf numFmtId="0" fontId="38" fillId="0" borderId="1" xfId="9" applyFont="1" applyBorder="1" applyAlignment="1">
      <alignment horizontal="center" vertical="center"/>
    </xf>
    <xf numFmtId="0" fontId="40" fillId="10" borderId="0" xfId="9" applyFont="1" applyFill="1" applyBorder="1" applyAlignment="1">
      <alignment horizontal="left" vertical="center"/>
    </xf>
    <xf numFmtId="0" fontId="40" fillId="0" borderId="0" xfId="9" applyFont="1" applyAlignment="1">
      <alignment horizontal="left" vertical="center" wrapText="1"/>
    </xf>
    <xf numFmtId="0" fontId="44" fillId="0" borderId="0" xfId="9" applyFont="1" applyAlignment="1">
      <alignment horizontal="left" vertical="center" wrapText="1"/>
    </xf>
    <xf numFmtId="0" fontId="40" fillId="0" borderId="0" xfId="9" applyFont="1" applyAlignment="1">
      <alignment horizontal="center" vertical="center"/>
    </xf>
    <xf numFmtId="0" fontId="40" fillId="0" borderId="1" xfId="9" applyFont="1" applyBorder="1" applyAlignment="1">
      <alignment horizontal="center" vertical="center" wrapText="1"/>
    </xf>
    <xf numFmtId="0" fontId="38" fillId="0" borderId="1" xfId="9" applyFont="1" applyBorder="1" applyAlignment="1">
      <alignment horizontal="center"/>
    </xf>
    <xf numFmtId="14" fontId="42" fillId="0" borderId="1" xfId="9" applyNumberFormat="1" applyFont="1" applyBorder="1" applyAlignment="1">
      <alignment horizontal="center" vertical="center" wrapText="1"/>
    </xf>
    <xf numFmtId="164" fontId="48" fillId="0" borderId="8" xfId="9" applyNumberFormat="1" applyFont="1" applyBorder="1" applyAlignment="1">
      <alignment horizontal="center" vertical="center"/>
    </xf>
    <xf numFmtId="164" fontId="48" fillId="0" borderId="10" xfId="9" applyNumberFormat="1" applyFont="1" applyBorder="1" applyAlignment="1">
      <alignment horizontal="center" vertical="center"/>
    </xf>
  </cellXfs>
  <cellStyles count="11">
    <cellStyle name="Moeda 2" xfId="10"/>
    <cellStyle name="Normal" xfId="0" builtinId="0"/>
    <cellStyle name="Normal 2" xfId="2"/>
    <cellStyle name="Normal 3" xfId="3"/>
    <cellStyle name="Normal 4" xfId="9"/>
    <cellStyle name="Porcentagem" xfId="8" builtinId="5"/>
    <cellStyle name="Porcentagem 2 2" xfId="6"/>
    <cellStyle name="Porcentagem 3" xfId="7"/>
    <cellStyle name="Separador de milhares" xfId="1" builtinId="3"/>
    <cellStyle name="Vírgula 2 2" xfId="4"/>
    <cellStyle name="Vírgula 3" xfId="5"/>
  </cellStyles>
  <dxfs count="29"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922734</xdr:colOff>
      <xdr:row>69</xdr:row>
      <xdr:rowOff>119062</xdr:rowOff>
    </xdr:from>
    <xdr:ext cx="15821025" cy="38100"/>
    <xdr:grpSp>
      <xdr:nvGrpSpPr>
        <xdr:cNvPr id="2" name="Shape 2"/>
        <xdr:cNvGrpSpPr/>
      </xdr:nvGrpSpPr>
      <xdr:grpSpPr>
        <a:xfrm>
          <a:off x="8597163" y="36041919"/>
          <a:ext cx="15821025" cy="38100"/>
          <a:chOff x="7261860" y="36597771"/>
          <a:chExt cx="15821025" cy="38100"/>
        </a:xfrm>
      </xdr:grpSpPr>
      <xdr:cxnSp macro="">
        <xdr:nvCxnSpPr>
          <xdr:cNvPr id="3" name="Shape 7"/>
          <xdr:cNvCxnSpPr/>
        </xdr:nvCxnSpPr>
        <xdr:spPr>
          <a:xfrm>
            <a:off x="0" y="3780000"/>
            <a:ext cx="10692000" cy="0"/>
          </a:xfrm>
          <a:prstGeom prst="straightConnector1">
            <a:avLst/>
          </a:prstGeom>
          <a:noFill/>
          <a:ln w="19050" cap="flat" cmpd="sng">
            <a:solidFill>
              <a:srgbClr val="000000"/>
            </a:solidFill>
            <a:prstDash val="solid"/>
            <a:round/>
            <a:headEnd type="none" w="sm" len="sm"/>
            <a:tailEnd type="none" w="sm" len="sm"/>
          </a:ln>
        </xdr:spPr>
      </xdr:cxnSp>
    </xdr:grpSp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administracaodecontrato$\01_%20Licita&#231;&#245;es\02_%20Licita&#231;&#227;o\1.%20Processos%20em%20Excel\Casamax\PREFEITURA%20DE%20MAIRIPOR&#195;\2021\TP%2001.21\ANEXO%20I%20-%20PLANILHA%20ESTIMTIVA%20DE%20CUST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ssicass/Desktop/Jessica/DANTE%20E%20OUTROS%20-%20CARAPI/PMC%20-%20OR&#199;%206%20RUAS.REV1.J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>
        <row r="4">
          <cell r="F4" t="str">
            <v>OGU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"/>
      <sheetName val="MEMÓRIA"/>
      <sheetName val="CRONOGRAMA"/>
    </sheetNames>
    <sheetDataSet>
      <sheetData sheetId="0">
        <row r="9">
          <cell r="F9">
            <v>1063.5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940"/>
  <sheetViews>
    <sheetView showGridLines="0" tabSelected="1" view="pageBreakPreview" topLeftCell="A175" zoomScale="60" zoomScaleNormal="70" workbookViewId="0">
      <selection activeCell="K196" sqref="K196"/>
    </sheetView>
  </sheetViews>
  <sheetFormatPr defaultColWidth="78" defaultRowHeight="15"/>
  <cols>
    <col min="1" max="1" width="9.7109375" style="121" customWidth="1"/>
    <col min="2" max="2" width="17.28515625" style="121" bestFit="1" customWidth="1"/>
    <col min="3" max="3" width="14" style="121" bestFit="1" customWidth="1"/>
    <col min="4" max="4" width="108.7109375" style="101" customWidth="1"/>
    <col min="5" max="5" width="10.5703125" style="121" customWidth="1"/>
    <col min="6" max="6" width="17.28515625" style="104" bestFit="1" customWidth="1"/>
    <col min="7" max="7" width="15.5703125" style="105" bestFit="1" customWidth="1"/>
    <col min="8" max="8" width="30.7109375" style="74" bestFit="1" customWidth="1"/>
    <col min="9" max="10" width="12.7109375" style="4" bestFit="1" customWidth="1"/>
    <col min="11" max="34" width="25.7109375" style="4" customWidth="1"/>
    <col min="35" max="256" width="78" style="4"/>
    <col min="257" max="257" width="9.7109375" style="4" customWidth="1"/>
    <col min="258" max="258" width="13.28515625" style="4" customWidth="1"/>
    <col min="259" max="259" width="14" style="4" customWidth="1"/>
    <col min="260" max="260" width="85.28515625" style="4" customWidth="1"/>
    <col min="261" max="261" width="10.5703125" style="4" customWidth="1"/>
    <col min="262" max="262" width="19.85546875" style="4" customWidth="1"/>
    <col min="263" max="263" width="16.28515625" style="4" customWidth="1"/>
    <col min="264" max="264" width="23.5703125" style="4" bestFit="1" customWidth="1"/>
    <col min="265" max="265" width="11.7109375" style="4" bestFit="1" customWidth="1"/>
    <col min="266" max="266" width="9.28515625" style="4" bestFit="1" customWidth="1"/>
    <col min="267" max="290" width="25.7109375" style="4" customWidth="1"/>
    <col min="291" max="512" width="78" style="4"/>
    <col min="513" max="513" width="9.7109375" style="4" customWidth="1"/>
    <col min="514" max="514" width="13.28515625" style="4" customWidth="1"/>
    <col min="515" max="515" width="14" style="4" customWidth="1"/>
    <col min="516" max="516" width="85.28515625" style="4" customWidth="1"/>
    <col min="517" max="517" width="10.5703125" style="4" customWidth="1"/>
    <col min="518" max="518" width="19.85546875" style="4" customWidth="1"/>
    <col min="519" max="519" width="16.28515625" style="4" customWidth="1"/>
    <col min="520" max="520" width="23.5703125" style="4" bestFit="1" customWidth="1"/>
    <col min="521" max="521" width="11.7109375" style="4" bestFit="1" customWidth="1"/>
    <col min="522" max="522" width="9.28515625" style="4" bestFit="1" customWidth="1"/>
    <col min="523" max="546" width="25.7109375" style="4" customWidth="1"/>
    <col min="547" max="768" width="78" style="4"/>
    <col min="769" max="769" width="9.7109375" style="4" customWidth="1"/>
    <col min="770" max="770" width="13.28515625" style="4" customWidth="1"/>
    <col min="771" max="771" width="14" style="4" customWidth="1"/>
    <col min="772" max="772" width="85.28515625" style="4" customWidth="1"/>
    <col min="773" max="773" width="10.5703125" style="4" customWidth="1"/>
    <col min="774" max="774" width="19.85546875" style="4" customWidth="1"/>
    <col min="775" max="775" width="16.28515625" style="4" customWidth="1"/>
    <col min="776" max="776" width="23.5703125" style="4" bestFit="1" customWidth="1"/>
    <col min="777" max="777" width="11.7109375" style="4" bestFit="1" customWidth="1"/>
    <col min="778" max="778" width="9.28515625" style="4" bestFit="1" customWidth="1"/>
    <col min="779" max="802" width="25.7109375" style="4" customWidth="1"/>
    <col min="803" max="1024" width="78" style="4"/>
    <col min="1025" max="1025" width="9.7109375" style="4" customWidth="1"/>
    <col min="1026" max="1026" width="13.28515625" style="4" customWidth="1"/>
    <col min="1027" max="1027" width="14" style="4" customWidth="1"/>
    <col min="1028" max="1028" width="85.28515625" style="4" customWidth="1"/>
    <col min="1029" max="1029" width="10.5703125" style="4" customWidth="1"/>
    <col min="1030" max="1030" width="19.85546875" style="4" customWidth="1"/>
    <col min="1031" max="1031" width="16.28515625" style="4" customWidth="1"/>
    <col min="1032" max="1032" width="23.5703125" style="4" bestFit="1" customWidth="1"/>
    <col min="1033" max="1033" width="11.7109375" style="4" bestFit="1" customWidth="1"/>
    <col min="1034" max="1034" width="9.28515625" style="4" bestFit="1" customWidth="1"/>
    <col min="1035" max="1058" width="25.7109375" style="4" customWidth="1"/>
    <col min="1059" max="1280" width="78" style="4"/>
    <col min="1281" max="1281" width="9.7109375" style="4" customWidth="1"/>
    <col min="1282" max="1282" width="13.28515625" style="4" customWidth="1"/>
    <col min="1283" max="1283" width="14" style="4" customWidth="1"/>
    <col min="1284" max="1284" width="85.28515625" style="4" customWidth="1"/>
    <col min="1285" max="1285" width="10.5703125" style="4" customWidth="1"/>
    <col min="1286" max="1286" width="19.85546875" style="4" customWidth="1"/>
    <col min="1287" max="1287" width="16.28515625" style="4" customWidth="1"/>
    <col min="1288" max="1288" width="23.5703125" style="4" bestFit="1" customWidth="1"/>
    <col min="1289" max="1289" width="11.7109375" style="4" bestFit="1" customWidth="1"/>
    <col min="1290" max="1290" width="9.28515625" style="4" bestFit="1" customWidth="1"/>
    <col min="1291" max="1314" width="25.7109375" style="4" customWidth="1"/>
    <col min="1315" max="1536" width="78" style="4"/>
    <col min="1537" max="1537" width="9.7109375" style="4" customWidth="1"/>
    <col min="1538" max="1538" width="13.28515625" style="4" customWidth="1"/>
    <col min="1539" max="1539" width="14" style="4" customWidth="1"/>
    <col min="1540" max="1540" width="85.28515625" style="4" customWidth="1"/>
    <col min="1541" max="1541" width="10.5703125" style="4" customWidth="1"/>
    <col min="1542" max="1542" width="19.85546875" style="4" customWidth="1"/>
    <col min="1543" max="1543" width="16.28515625" style="4" customWidth="1"/>
    <col min="1544" max="1544" width="23.5703125" style="4" bestFit="1" customWidth="1"/>
    <col min="1545" max="1545" width="11.7109375" style="4" bestFit="1" customWidth="1"/>
    <col min="1546" max="1546" width="9.28515625" style="4" bestFit="1" customWidth="1"/>
    <col min="1547" max="1570" width="25.7109375" style="4" customWidth="1"/>
    <col min="1571" max="1792" width="78" style="4"/>
    <col min="1793" max="1793" width="9.7109375" style="4" customWidth="1"/>
    <col min="1794" max="1794" width="13.28515625" style="4" customWidth="1"/>
    <col min="1795" max="1795" width="14" style="4" customWidth="1"/>
    <col min="1796" max="1796" width="85.28515625" style="4" customWidth="1"/>
    <col min="1797" max="1797" width="10.5703125" style="4" customWidth="1"/>
    <col min="1798" max="1798" width="19.85546875" style="4" customWidth="1"/>
    <col min="1799" max="1799" width="16.28515625" style="4" customWidth="1"/>
    <col min="1800" max="1800" width="23.5703125" style="4" bestFit="1" customWidth="1"/>
    <col min="1801" max="1801" width="11.7109375" style="4" bestFit="1" customWidth="1"/>
    <col min="1802" max="1802" width="9.28515625" style="4" bestFit="1" customWidth="1"/>
    <col min="1803" max="1826" width="25.7109375" style="4" customWidth="1"/>
    <col min="1827" max="2048" width="78" style="4"/>
    <col min="2049" max="2049" width="9.7109375" style="4" customWidth="1"/>
    <col min="2050" max="2050" width="13.28515625" style="4" customWidth="1"/>
    <col min="2051" max="2051" width="14" style="4" customWidth="1"/>
    <col min="2052" max="2052" width="85.28515625" style="4" customWidth="1"/>
    <col min="2053" max="2053" width="10.5703125" style="4" customWidth="1"/>
    <col min="2054" max="2054" width="19.85546875" style="4" customWidth="1"/>
    <col min="2055" max="2055" width="16.28515625" style="4" customWidth="1"/>
    <col min="2056" max="2056" width="23.5703125" style="4" bestFit="1" customWidth="1"/>
    <col min="2057" max="2057" width="11.7109375" style="4" bestFit="1" customWidth="1"/>
    <col min="2058" max="2058" width="9.28515625" style="4" bestFit="1" customWidth="1"/>
    <col min="2059" max="2082" width="25.7109375" style="4" customWidth="1"/>
    <col min="2083" max="2304" width="78" style="4"/>
    <col min="2305" max="2305" width="9.7109375" style="4" customWidth="1"/>
    <col min="2306" max="2306" width="13.28515625" style="4" customWidth="1"/>
    <col min="2307" max="2307" width="14" style="4" customWidth="1"/>
    <col min="2308" max="2308" width="85.28515625" style="4" customWidth="1"/>
    <col min="2309" max="2309" width="10.5703125" style="4" customWidth="1"/>
    <col min="2310" max="2310" width="19.85546875" style="4" customWidth="1"/>
    <col min="2311" max="2311" width="16.28515625" style="4" customWidth="1"/>
    <col min="2312" max="2312" width="23.5703125" style="4" bestFit="1" customWidth="1"/>
    <col min="2313" max="2313" width="11.7109375" style="4" bestFit="1" customWidth="1"/>
    <col min="2314" max="2314" width="9.28515625" style="4" bestFit="1" customWidth="1"/>
    <col min="2315" max="2338" width="25.7109375" style="4" customWidth="1"/>
    <col min="2339" max="2560" width="78" style="4"/>
    <col min="2561" max="2561" width="9.7109375" style="4" customWidth="1"/>
    <col min="2562" max="2562" width="13.28515625" style="4" customWidth="1"/>
    <col min="2563" max="2563" width="14" style="4" customWidth="1"/>
    <col min="2564" max="2564" width="85.28515625" style="4" customWidth="1"/>
    <col min="2565" max="2565" width="10.5703125" style="4" customWidth="1"/>
    <col min="2566" max="2566" width="19.85546875" style="4" customWidth="1"/>
    <col min="2567" max="2567" width="16.28515625" style="4" customWidth="1"/>
    <col min="2568" max="2568" width="23.5703125" style="4" bestFit="1" customWidth="1"/>
    <col min="2569" max="2569" width="11.7109375" style="4" bestFit="1" customWidth="1"/>
    <col min="2570" max="2570" width="9.28515625" style="4" bestFit="1" customWidth="1"/>
    <col min="2571" max="2594" width="25.7109375" style="4" customWidth="1"/>
    <col min="2595" max="2816" width="78" style="4"/>
    <col min="2817" max="2817" width="9.7109375" style="4" customWidth="1"/>
    <col min="2818" max="2818" width="13.28515625" style="4" customWidth="1"/>
    <col min="2819" max="2819" width="14" style="4" customWidth="1"/>
    <col min="2820" max="2820" width="85.28515625" style="4" customWidth="1"/>
    <col min="2821" max="2821" width="10.5703125" style="4" customWidth="1"/>
    <col min="2822" max="2822" width="19.85546875" style="4" customWidth="1"/>
    <col min="2823" max="2823" width="16.28515625" style="4" customWidth="1"/>
    <col min="2824" max="2824" width="23.5703125" style="4" bestFit="1" customWidth="1"/>
    <col min="2825" max="2825" width="11.7109375" style="4" bestFit="1" customWidth="1"/>
    <col min="2826" max="2826" width="9.28515625" style="4" bestFit="1" customWidth="1"/>
    <col min="2827" max="2850" width="25.7109375" style="4" customWidth="1"/>
    <col min="2851" max="3072" width="78" style="4"/>
    <col min="3073" max="3073" width="9.7109375" style="4" customWidth="1"/>
    <col min="3074" max="3074" width="13.28515625" style="4" customWidth="1"/>
    <col min="3075" max="3075" width="14" style="4" customWidth="1"/>
    <col min="3076" max="3076" width="85.28515625" style="4" customWidth="1"/>
    <col min="3077" max="3077" width="10.5703125" style="4" customWidth="1"/>
    <col min="3078" max="3078" width="19.85546875" style="4" customWidth="1"/>
    <col min="3079" max="3079" width="16.28515625" style="4" customWidth="1"/>
    <col min="3080" max="3080" width="23.5703125" style="4" bestFit="1" customWidth="1"/>
    <col min="3081" max="3081" width="11.7109375" style="4" bestFit="1" customWidth="1"/>
    <col min="3082" max="3082" width="9.28515625" style="4" bestFit="1" customWidth="1"/>
    <col min="3083" max="3106" width="25.7109375" style="4" customWidth="1"/>
    <col min="3107" max="3328" width="78" style="4"/>
    <col min="3329" max="3329" width="9.7109375" style="4" customWidth="1"/>
    <col min="3330" max="3330" width="13.28515625" style="4" customWidth="1"/>
    <col min="3331" max="3331" width="14" style="4" customWidth="1"/>
    <col min="3332" max="3332" width="85.28515625" style="4" customWidth="1"/>
    <col min="3333" max="3333" width="10.5703125" style="4" customWidth="1"/>
    <col min="3334" max="3334" width="19.85546875" style="4" customWidth="1"/>
    <col min="3335" max="3335" width="16.28515625" style="4" customWidth="1"/>
    <col min="3336" max="3336" width="23.5703125" style="4" bestFit="1" customWidth="1"/>
    <col min="3337" max="3337" width="11.7109375" style="4" bestFit="1" customWidth="1"/>
    <col min="3338" max="3338" width="9.28515625" style="4" bestFit="1" customWidth="1"/>
    <col min="3339" max="3362" width="25.7109375" style="4" customWidth="1"/>
    <col min="3363" max="3584" width="78" style="4"/>
    <col min="3585" max="3585" width="9.7109375" style="4" customWidth="1"/>
    <col min="3586" max="3586" width="13.28515625" style="4" customWidth="1"/>
    <col min="3587" max="3587" width="14" style="4" customWidth="1"/>
    <col min="3588" max="3588" width="85.28515625" style="4" customWidth="1"/>
    <col min="3589" max="3589" width="10.5703125" style="4" customWidth="1"/>
    <col min="3590" max="3590" width="19.85546875" style="4" customWidth="1"/>
    <col min="3591" max="3591" width="16.28515625" style="4" customWidth="1"/>
    <col min="3592" max="3592" width="23.5703125" style="4" bestFit="1" customWidth="1"/>
    <col min="3593" max="3593" width="11.7109375" style="4" bestFit="1" customWidth="1"/>
    <col min="3594" max="3594" width="9.28515625" style="4" bestFit="1" customWidth="1"/>
    <col min="3595" max="3618" width="25.7109375" style="4" customWidth="1"/>
    <col min="3619" max="3840" width="78" style="4"/>
    <col min="3841" max="3841" width="9.7109375" style="4" customWidth="1"/>
    <col min="3842" max="3842" width="13.28515625" style="4" customWidth="1"/>
    <col min="3843" max="3843" width="14" style="4" customWidth="1"/>
    <col min="3844" max="3844" width="85.28515625" style="4" customWidth="1"/>
    <col min="3845" max="3845" width="10.5703125" style="4" customWidth="1"/>
    <col min="3846" max="3846" width="19.85546875" style="4" customWidth="1"/>
    <col min="3847" max="3847" width="16.28515625" style="4" customWidth="1"/>
    <col min="3848" max="3848" width="23.5703125" style="4" bestFit="1" customWidth="1"/>
    <col min="3849" max="3849" width="11.7109375" style="4" bestFit="1" customWidth="1"/>
    <col min="3850" max="3850" width="9.28515625" style="4" bestFit="1" customWidth="1"/>
    <col min="3851" max="3874" width="25.7109375" style="4" customWidth="1"/>
    <col min="3875" max="4096" width="78" style="4"/>
    <col min="4097" max="4097" width="9.7109375" style="4" customWidth="1"/>
    <col min="4098" max="4098" width="13.28515625" style="4" customWidth="1"/>
    <col min="4099" max="4099" width="14" style="4" customWidth="1"/>
    <col min="4100" max="4100" width="85.28515625" style="4" customWidth="1"/>
    <col min="4101" max="4101" width="10.5703125" style="4" customWidth="1"/>
    <col min="4102" max="4102" width="19.85546875" style="4" customWidth="1"/>
    <col min="4103" max="4103" width="16.28515625" style="4" customWidth="1"/>
    <col min="4104" max="4104" width="23.5703125" style="4" bestFit="1" customWidth="1"/>
    <col min="4105" max="4105" width="11.7109375" style="4" bestFit="1" customWidth="1"/>
    <col min="4106" max="4106" width="9.28515625" style="4" bestFit="1" customWidth="1"/>
    <col min="4107" max="4130" width="25.7109375" style="4" customWidth="1"/>
    <col min="4131" max="4352" width="78" style="4"/>
    <col min="4353" max="4353" width="9.7109375" style="4" customWidth="1"/>
    <col min="4354" max="4354" width="13.28515625" style="4" customWidth="1"/>
    <col min="4355" max="4355" width="14" style="4" customWidth="1"/>
    <col min="4356" max="4356" width="85.28515625" style="4" customWidth="1"/>
    <col min="4357" max="4357" width="10.5703125" style="4" customWidth="1"/>
    <col min="4358" max="4358" width="19.85546875" style="4" customWidth="1"/>
    <col min="4359" max="4359" width="16.28515625" style="4" customWidth="1"/>
    <col min="4360" max="4360" width="23.5703125" style="4" bestFit="1" customWidth="1"/>
    <col min="4361" max="4361" width="11.7109375" style="4" bestFit="1" customWidth="1"/>
    <col min="4362" max="4362" width="9.28515625" style="4" bestFit="1" customWidth="1"/>
    <col min="4363" max="4386" width="25.7109375" style="4" customWidth="1"/>
    <col min="4387" max="4608" width="78" style="4"/>
    <col min="4609" max="4609" width="9.7109375" style="4" customWidth="1"/>
    <col min="4610" max="4610" width="13.28515625" style="4" customWidth="1"/>
    <col min="4611" max="4611" width="14" style="4" customWidth="1"/>
    <col min="4612" max="4612" width="85.28515625" style="4" customWidth="1"/>
    <col min="4613" max="4613" width="10.5703125" style="4" customWidth="1"/>
    <col min="4614" max="4614" width="19.85546875" style="4" customWidth="1"/>
    <col min="4615" max="4615" width="16.28515625" style="4" customWidth="1"/>
    <col min="4616" max="4616" width="23.5703125" style="4" bestFit="1" customWidth="1"/>
    <col min="4617" max="4617" width="11.7109375" style="4" bestFit="1" customWidth="1"/>
    <col min="4618" max="4618" width="9.28515625" style="4" bestFit="1" customWidth="1"/>
    <col min="4619" max="4642" width="25.7109375" style="4" customWidth="1"/>
    <col min="4643" max="4864" width="78" style="4"/>
    <col min="4865" max="4865" width="9.7109375" style="4" customWidth="1"/>
    <col min="4866" max="4866" width="13.28515625" style="4" customWidth="1"/>
    <col min="4867" max="4867" width="14" style="4" customWidth="1"/>
    <col min="4868" max="4868" width="85.28515625" style="4" customWidth="1"/>
    <col min="4869" max="4869" width="10.5703125" style="4" customWidth="1"/>
    <col min="4870" max="4870" width="19.85546875" style="4" customWidth="1"/>
    <col min="4871" max="4871" width="16.28515625" style="4" customWidth="1"/>
    <col min="4872" max="4872" width="23.5703125" style="4" bestFit="1" customWidth="1"/>
    <col min="4873" max="4873" width="11.7109375" style="4" bestFit="1" customWidth="1"/>
    <col min="4874" max="4874" width="9.28515625" style="4" bestFit="1" customWidth="1"/>
    <col min="4875" max="4898" width="25.7109375" style="4" customWidth="1"/>
    <col min="4899" max="5120" width="78" style="4"/>
    <col min="5121" max="5121" width="9.7109375" style="4" customWidth="1"/>
    <col min="5122" max="5122" width="13.28515625" style="4" customWidth="1"/>
    <col min="5123" max="5123" width="14" style="4" customWidth="1"/>
    <col min="5124" max="5124" width="85.28515625" style="4" customWidth="1"/>
    <col min="5125" max="5125" width="10.5703125" style="4" customWidth="1"/>
    <col min="5126" max="5126" width="19.85546875" style="4" customWidth="1"/>
    <col min="5127" max="5127" width="16.28515625" style="4" customWidth="1"/>
    <col min="5128" max="5128" width="23.5703125" style="4" bestFit="1" customWidth="1"/>
    <col min="5129" max="5129" width="11.7109375" style="4" bestFit="1" customWidth="1"/>
    <col min="5130" max="5130" width="9.28515625" style="4" bestFit="1" customWidth="1"/>
    <col min="5131" max="5154" width="25.7109375" style="4" customWidth="1"/>
    <col min="5155" max="5376" width="78" style="4"/>
    <col min="5377" max="5377" width="9.7109375" style="4" customWidth="1"/>
    <col min="5378" max="5378" width="13.28515625" style="4" customWidth="1"/>
    <col min="5379" max="5379" width="14" style="4" customWidth="1"/>
    <col min="5380" max="5380" width="85.28515625" style="4" customWidth="1"/>
    <col min="5381" max="5381" width="10.5703125" style="4" customWidth="1"/>
    <col min="5382" max="5382" width="19.85546875" style="4" customWidth="1"/>
    <col min="5383" max="5383" width="16.28515625" style="4" customWidth="1"/>
    <col min="5384" max="5384" width="23.5703125" style="4" bestFit="1" customWidth="1"/>
    <col min="5385" max="5385" width="11.7109375" style="4" bestFit="1" customWidth="1"/>
    <col min="5386" max="5386" width="9.28515625" style="4" bestFit="1" customWidth="1"/>
    <col min="5387" max="5410" width="25.7109375" style="4" customWidth="1"/>
    <col min="5411" max="5632" width="78" style="4"/>
    <col min="5633" max="5633" width="9.7109375" style="4" customWidth="1"/>
    <col min="5634" max="5634" width="13.28515625" style="4" customWidth="1"/>
    <col min="5635" max="5635" width="14" style="4" customWidth="1"/>
    <col min="5636" max="5636" width="85.28515625" style="4" customWidth="1"/>
    <col min="5637" max="5637" width="10.5703125" style="4" customWidth="1"/>
    <col min="5638" max="5638" width="19.85546875" style="4" customWidth="1"/>
    <col min="5639" max="5639" width="16.28515625" style="4" customWidth="1"/>
    <col min="5640" max="5640" width="23.5703125" style="4" bestFit="1" customWidth="1"/>
    <col min="5641" max="5641" width="11.7109375" style="4" bestFit="1" customWidth="1"/>
    <col min="5642" max="5642" width="9.28515625" style="4" bestFit="1" customWidth="1"/>
    <col min="5643" max="5666" width="25.7109375" style="4" customWidth="1"/>
    <col min="5667" max="5888" width="78" style="4"/>
    <col min="5889" max="5889" width="9.7109375" style="4" customWidth="1"/>
    <col min="5890" max="5890" width="13.28515625" style="4" customWidth="1"/>
    <col min="5891" max="5891" width="14" style="4" customWidth="1"/>
    <col min="5892" max="5892" width="85.28515625" style="4" customWidth="1"/>
    <col min="5893" max="5893" width="10.5703125" style="4" customWidth="1"/>
    <col min="5894" max="5894" width="19.85546875" style="4" customWidth="1"/>
    <col min="5895" max="5895" width="16.28515625" style="4" customWidth="1"/>
    <col min="5896" max="5896" width="23.5703125" style="4" bestFit="1" customWidth="1"/>
    <col min="5897" max="5897" width="11.7109375" style="4" bestFit="1" customWidth="1"/>
    <col min="5898" max="5898" width="9.28515625" style="4" bestFit="1" customWidth="1"/>
    <col min="5899" max="5922" width="25.7109375" style="4" customWidth="1"/>
    <col min="5923" max="6144" width="78" style="4"/>
    <col min="6145" max="6145" width="9.7109375" style="4" customWidth="1"/>
    <col min="6146" max="6146" width="13.28515625" style="4" customWidth="1"/>
    <col min="6147" max="6147" width="14" style="4" customWidth="1"/>
    <col min="6148" max="6148" width="85.28515625" style="4" customWidth="1"/>
    <col min="6149" max="6149" width="10.5703125" style="4" customWidth="1"/>
    <col min="6150" max="6150" width="19.85546875" style="4" customWidth="1"/>
    <col min="6151" max="6151" width="16.28515625" style="4" customWidth="1"/>
    <col min="6152" max="6152" width="23.5703125" style="4" bestFit="1" customWidth="1"/>
    <col min="6153" max="6153" width="11.7109375" style="4" bestFit="1" customWidth="1"/>
    <col min="6154" max="6154" width="9.28515625" style="4" bestFit="1" customWidth="1"/>
    <col min="6155" max="6178" width="25.7109375" style="4" customWidth="1"/>
    <col min="6179" max="6400" width="78" style="4"/>
    <col min="6401" max="6401" width="9.7109375" style="4" customWidth="1"/>
    <col min="6402" max="6402" width="13.28515625" style="4" customWidth="1"/>
    <col min="6403" max="6403" width="14" style="4" customWidth="1"/>
    <col min="6404" max="6404" width="85.28515625" style="4" customWidth="1"/>
    <col min="6405" max="6405" width="10.5703125" style="4" customWidth="1"/>
    <col min="6406" max="6406" width="19.85546875" style="4" customWidth="1"/>
    <col min="6407" max="6407" width="16.28515625" style="4" customWidth="1"/>
    <col min="6408" max="6408" width="23.5703125" style="4" bestFit="1" customWidth="1"/>
    <col min="6409" max="6409" width="11.7109375" style="4" bestFit="1" customWidth="1"/>
    <col min="6410" max="6410" width="9.28515625" style="4" bestFit="1" customWidth="1"/>
    <col min="6411" max="6434" width="25.7109375" style="4" customWidth="1"/>
    <col min="6435" max="6656" width="78" style="4"/>
    <col min="6657" max="6657" width="9.7109375" style="4" customWidth="1"/>
    <col min="6658" max="6658" width="13.28515625" style="4" customWidth="1"/>
    <col min="6659" max="6659" width="14" style="4" customWidth="1"/>
    <col min="6660" max="6660" width="85.28515625" style="4" customWidth="1"/>
    <col min="6661" max="6661" width="10.5703125" style="4" customWidth="1"/>
    <col min="6662" max="6662" width="19.85546875" style="4" customWidth="1"/>
    <col min="6663" max="6663" width="16.28515625" style="4" customWidth="1"/>
    <col min="6664" max="6664" width="23.5703125" style="4" bestFit="1" customWidth="1"/>
    <col min="6665" max="6665" width="11.7109375" style="4" bestFit="1" customWidth="1"/>
    <col min="6666" max="6666" width="9.28515625" style="4" bestFit="1" customWidth="1"/>
    <col min="6667" max="6690" width="25.7109375" style="4" customWidth="1"/>
    <col min="6691" max="6912" width="78" style="4"/>
    <col min="6913" max="6913" width="9.7109375" style="4" customWidth="1"/>
    <col min="6914" max="6914" width="13.28515625" style="4" customWidth="1"/>
    <col min="6915" max="6915" width="14" style="4" customWidth="1"/>
    <col min="6916" max="6916" width="85.28515625" style="4" customWidth="1"/>
    <col min="6917" max="6917" width="10.5703125" style="4" customWidth="1"/>
    <col min="6918" max="6918" width="19.85546875" style="4" customWidth="1"/>
    <col min="6919" max="6919" width="16.28515625" style="4" customWidth="1"/>
    <col min="6920" max="6920" width="23.5703125" style="4" bestFit="1" customWidth="1"/>
    <col min="6921" max="6921" width="11.7109375" style="4" bestFit="1" customWidth="1"/>
    <col min="6922" max="6922" width="9.28515625" style="4" bestFit="1" customWidth="1"/>
    <col min="6923" max="6946" width="25.7109375" style="4" customWidth="1"/>
    <col min="6947" max="7168" width="78" style="4"/>
    <col min="7169" max="7169" width="9.7109375" style="4" customWidth="1"/>
    <col min="7170" max="7170" width="13.28515625" style="4" customWidth="1"/>
    <col min="7171" max="7171" width="14" style="4" customWidth="1"/>
    <col min="7172" max="7172" width="85.28515625" style="4" customWidth="1"/>
    <col min="7173" max="7173" width="10.5703125" style="4" customWidth="1"/>
    <col min="7174" max="7174" width="19.85546875" style="4" customWidth="1"/>
    <col min="7175" max="7175" width="16.28515625" style="4" customWidth="1"/>
    <col min="7176" max="7176" width="23.5703125" style="4" bestFit="1" customWidth="1"/>
    <col min="7177" max="7177" width="11.7109375" style="4" bestFit="1" customWidth="1"/>
    <col min="7178" max="7178" width="9.28515625" style="4" bestFit="1" customWidth="1"/>
    <col min="7179" max="7202" width="25.7109375" style="4" customWidth="1"/>
    <col min="7203" max="7424" width="78" style="4"/>
    <col min="7425" max="7425" width="9.7109375" style="4" customWidth="1"/>
    <col min="7426" max="7426" width="13.28515625" style="4" customWidth="1"/>
    <col min="7427" max="7427" width="14" style="4" customWidth="1"/>
    <col min="7428" max="7428" width="85.28515625" style="4" customWidth="1"/>
    <col min="7429" max="7429" width="10.5703125" style="4" customWidth="1"/>
    <col min="7430" max="7430" width="19.85546875" style="4" customWidth="1"/>
    <col min="7431" max="7431" width="16.28515625" style="4" customWidth="1"/>
    <col min="7432" max="7432" width="23.5703125" style="4" bestFit="1" customWidth="1"/>
    <col min="7433" max="7433" width="11.7109375" style="4" bestFit="1" customWidth="1"/>
    <col min="7434" max="7434" width="9.28515625" style="4" bestFit="1" customWidth="1"/>
    <col min="7435" max="7458" width="25.7109375" style="4" customWidth="1"/>
    <col min="7459" max="7680" width="78" style="4"/>
    <col min="7681" max="7681" width="9.7109375" style="4" customWidth="1"/>
    <col min="7682" max="7682" width="13.28515625" style="4" customWidth="1"/>
    <col min="7683" max="7683" width="14" style="4" customWidth="1"/>
    <col min="7684" max="7684" width="85.28515625" style="4" customWidth="1"/>
    <col min="7685" max="7685" width="10.5703125" style="4" customWidth="1"/>
    <col min="7686" max="7686" width="19.85546875" style="4" customWidth="1"/>
    <col min="7687" max="7687" width="16.28515625" style="4" customWidth="1"/>
    <col min="7688" max="7688" width="23.5703125" style="4" bestFit="1" customWidth="1"/>
    <col min="7689" max="7689" width="11.7109375" style="4" bestFit="1" customWidth="1"/>
    <col min="7690" max="7690" width="9.28515625" style="4" bestFit="1" customWidth="1"/>
    <col min="7691" max="7714" width="25.7109375" style="4" customWidth="1"/>
    <col min="7715" max="7936" width="78" style="4"/>
    <col min="7937" max="7937" width="9.7109375" style="4" customWidth="1"/>
    <col min="7938" max="7938" width="13.28515625" style="4" customWidth="1"/>
    <col min="7939" max="7939" width="14" style="4" customWidth="1"/>
    <col min="7940" max="7940" width="85.28515625" style="4" customWidth="1"/>
    <col min="7941" max="7941" width="10.5703125" style="4" customWidth="1"/>
    <col min="7942" max="7942" width="19.85546875" style="4" customWidth="1"/>
    <col min="7943" max="7943" width="16.28515625" style="4" customWidth="1"/>
    <col min="7944" max="7944" width="23.5703125" style="4" bestFit="1" customWidth="1"/>
    <col min="7945" max="7945" width="11.7109375" style="4" bestFit="1" customWidth="1"/>
    <col min="7946" max="7946" width="9.28515625" style="4" bestFit="1" customWidth="1"/>
    <col min="7947" max="7970" width="25.7109375" style="4" customWidth="1"/>
    <col min="7971" max="8192" width="78" style="4"/>
    <col min="8193" max="8193" width="9.7109375" style="4" customWidth="1"/>
    <col min="8194" max="8194" width="13.28515625" style="4" customWidth="1"/>
    <col min="8195" max="8195" width="14" style="4" customWidth="1"/>
    <col min="8196" max="8196" width="85.28515625" style="4" customWidth="1"/>
    <col min="8197" max="8197" width="10.5703125" style="4" customWidth="1"/>
    <col min="8198" max="8198" width="19.85546875" style="4" customWidth="1"/>
    <col min="8199" max="8199" width="16.28515625" style="4" customWidth="1"/>
    <col min="8200" max="8200" width="23.5703125" style="4" bestFit="1" customWidth="1"/>
    <col min="8201" max="8201" width="11.7109375" style="4" bestFit="1" customWidth="1"/>
    <col min="8202" max="8202" width="9.28515625" style="4" bestFit="1" customWidth="1"/>
    <col min="8203" max="8226" width="25.7109375" style="4" customWidth="1"/>
    <col min="8227" max="8448" width="78" style="4"/>
    <col min="8449" max="8449" width="9.7109375" style="4" customWidth="1"/>
    <col min="8450" max="8450" width="13.28515625" style="4" customWidth="1"/>
    <col min="8451" max="8451" width="14" style="4" customWidth="1"/>
    <col min="8452" max="8452" width="85.28515625" style="4" customWidth="1"/>
    <col min="8453" max="8453" width="10.5703125" style="4" customWidth="1"/>
    <col min="8454" max="8454" width="19.85546875" style="4" customWidth="1"/>
    <col min="8455" max="8455" width="16.28515625" style="4" customWidth="1"/>
    <col min="8456" max="8456" width="23.5703125" style="4" bestFit="1" customWidth="1"/>
    <col min="8457" max="8457" width="11.7109375" style="4" bestFit="1" customWidth="1"/>
    <col min="8458" max="8458" width="9.28515625" style="4" bestFit="1" customWidth="1"/>
    <col min="8459" max="8482" width="25.7109375" style="4" customWidth="1"/>
    <col min="8483" max="8704" width="78" style="4"/>
    <col min="8705" max="8705" width="9.7109375" style="4" customWidth="1"/>
    <col min="8706" max="8706" width="13.28515625" style="4" customWidth="1"/>
    <col min="8707" max="8707" width="14" style="4" customWidth="1"/>
    <col min="8708" max="8708" width="85.28515625" style="4" customWidth="1"/>
    <col min="8709" max="8709" width="10.5703125" style="4" customWidth="1"/>
    <col min="8710" max="8710" width="19.85546875" style="4" customWidth="1"/>
    <col min="8711" max="8711" width="16.28515625" style="4" customWidth="1"/>
    <col min="8712" max="8712" width="23.5703125" style="4" bestFit="1" customWidth="1"/>
    <col min="8713" max="8713" width="11.7109375" style="4" bestFit="1" customWidth="1"/>
    <col min="8714" max="8714" width="9.28515625" style="4" bestFit="1" customWidth="1"/>
    <col min="8715" max="8738" width="25.7109375" style="4" customWidth="1"/>
    <col min="8739" max="8960" width="78" style="4"/>
    <col min="8961" max="8961" width="9.7109375" style="4" customWidth="1"/>
    <col min="8962" max="8962" width="13.28515625" style="4" customWidth="1"/>
    <col min="8963" max="8963" width="14" style="4" customWidth="1"/>
    <col min="8964" max="8964" width="85.28515625" style="4" customWidth="1"/>
    <col min="8965" max="8965" width="10.5703125" style="4" customWidth="1"/>
    <col min="8966" max="8966" width="19.85546875" style="4" customWidth="1"/>
    <col min="8967" max="8967" width="16.28515625" style="4" customWidth="1"/>
    <col min="8968" max="8968" width="23.5703125" style="4" bestFit="1" customWidth="1"/>
    <col min="8969" max="8969" width="11.7109375" style="4" bestFit="1" customWidth="1"/>
    <col min="8970" max="8970" width="9.28515625" style="4" bestFit="1" customWidth="1"/>
    <col min="8971" max="8994" width="25.7109375" style="4" customWidth="1"/>
    <col min="8995" max="9216" width="78" style="4"/>
    <col min="9217" max="9217" width="9.7109375" style="4" customWidth="1"/>
    <col min="9218" max="9218" width="13.28515625" style="4" customWidth="1"/>
    <col min="9219" max="9219" width="14" style="4" customWidth="1"/>
    <col min="9220" max="9220" width="85.28515625" style="4" customWidth="1"/>
    <col min="9221" max="9221" width="10.5703125" style="4" customWidth="1"/>
    <col min="9222" max="9222" width="19.85546875" style="4" customWidth="1"/>
    <col min="9223" max="9223" width="16.28515625" style="4" customWidth="1"/>
    <col min="9224" max="9224" width="23.5703125" style="4" bestFit="1" customWidth="1"/>
    <col min="9225" max="9225" width="11.7109375" style="4" bestFit="1" customWidth="1"/>
    <col min="9226" max="9226" width="9.28515625" style="4" bestFit="1" customWidth="1"/>
    <col min="9227" max="9250" width="25.7109375" style="4" customWidth="1"/>
    <col min="9251" max="9472" width="78" style="4"/>
    <col min="9473" max="9473" width="9.7109375" style="4" customWidth="1"/>
    <col min="9474" max="9474" width="13.28515625" style="4" customWidth="1"/>
    <col min="9475" max="9475" width="14" style="4" customWidth="1"/>
    <col min="9476" max="9476" width="85.28515625" style="4" customWidth="1"/>
    <col min="9477" max="9477" width="10.5703125" style="4" customWidth="1"/>
    <col min="9478" max="9478" width="19.85546875" style="4" customWidth="1"/>
    <col min="9479" max="9479" width="16.28515625" style="4" customWidth="1"/>
    <col min="9480" max="9480" width="23.5703125" style="4" bestFit="1" customWidth="1"/>
    <col min="9481" max="9481" width="11.7109375" style="4" bestFit="1" customWidth="1"/>
    <col min="9482" max="9482" width="9.28515625" style="4" bestFit="1" customWidth="1"/>
    <col min="9483" max="9506" width="25.7109375" style="4" customWidth="1"/>
    <col min="9507" max="9728" width="78" style="4"/>
    <col min="9729" max="9729" width="9.7109375" style="4" customWidth="1"/>
    <col min="9730" max="9730" width="13.28515625" style="4" customWidth="1"/>
    <col min="9731" max="9731" width="14" style="4" customWidth="1"/>
    <col min="9732" max="9732" width="85.28515625" style="4" customWidth="1"/>
    <col min="9733" max="9733" width="10.5703125" style="4" customWidth="1"/>
    <col min="9734" max="9734" width="19.85546875" style="4" customWidth="1"/>
    <col min="9735" max="9735" width="16.28515625" style="4" customWidth="1"/>
    <col min="9736" max="9736" width="23.5703125" style="4" bestFit="1" customWidth="1"/>
    <col min="9737" max="9737" width="11.7109375" style="4" bestFit="1" customWidth="1"/>
    <col min="9738" max="9738" width="9.28515625" style="4" bestFit="1" customWidth="1"/>
    <col min="9739" max="9762" width="25.7109375" style="4" customWidth="1"/>
    <col min="9763" max="9984" width="78" style="4"/>
    <col min="9985" max="9985" width="9.7109375" style="4" customWidth="1"/>
    <col min="9986" max="9986" width="13.28515625" style="4" customWidth="1"/>
    <col min="9987" max="9987" width="14" style="4" customWidth="1"/>
    <col min="9988" max="9988" width="85.28515625" style="4" customWidth="1"/>
    <col min="9989" max="9989" width="10.5703125" style="4" customWidth="1"/>
    <col min="9990" max="9990" width="19.85546875" style="4" customWidth="1"/>
    <col min="9991" max="9991" width="16.28515625" style="4" customWidth="1"/>
    <col min="9992" max="9992" width="23.5703125" style="4" bestFit="1" customWidth="1"/>
    <col min="9993" max="9993" width="11.7109375" style="4" bestFit="1" customWidth="1"/>
    <col min="9994" max="9994" width="9.28515625" style="4" bestFit="1" customWidth="1"/>
    <col min="9995" max="10018" width="25.7109375" style="4" customWidth="1"/>
    <col min="10019" max="10240" width="78" style="4"/>
    <col min="10241" max="10241" width="9.7109375" style="4" customWidth="1"/>
    <col min="10242" max="10242" width="13.28515625" style="4" customWidth="1"/>
    <col min="10243" max="10243" width="14" style="4" customWidth="1"/>
    <col min="10244" max="10244" width="85.28515625" style="4" customWidth="1"/>
    <col min="10245" max="10245" width="10.5703125" style="4" customWidth="1"/>
    <col min="10246" max="10246" width="19.85546875" style="4" customWidth="1"/>
    <col min="10247" max="10247" width="16.28515625" style="4" customWidth="1"/>
    <col min="10248" max="10248" width="23.5703125" style="4" bestFit="1" customWidth="1"/>
    <col min="10249" max="10249" width="11.7109375" style="4" bestFit="1" customWidth="1"/>
    <col min="10250" max="10250" width="9.28515625" style="4" bestFit="1" customWidth="1"/>
    <col min="10251" max="10274" width="25.7109375" style="4" customWidth="1"/>
    <col min="10275" max="10496" width="78" style="4"/>
    <col min="10497" max="10497" width="9.7109375" style="4" customWidth="1"/>
    <col min="10498" max="10498" width="13.28515625" style="4" customWidth="1"/>
    <col min="10499" max="10499" width="14" style="4" customWidth="1"/>
    <col min="10500" max="10500" width="85.28515625" style="4" customWidth="1"/>
    <col min="10501" max="10501" width="10.5703125" style="4" customWidth="1"/>
    <col min="10502" max="10502" width="19.85546875" style="4" customWidth="1"/>
    <col min="10503" max="10503" width="16.28515625" style="4" customWidth="1"/>
    <col min="10504" max="10504" width="23.5703125" style="4" bestFit="1" customWidth="1"/>
    <col min="10505" max="10505" width="11.7109375" style="4" bestFit="1" customWidth="1"/>
    <col min="10506" max="10506" width="9.28515625" style="4" bestFit="1" customWidth="1"/>
    <col min="10507" max="10530" width="25.7109375" style="4" customWidth="1"/>
    <col min="10531" max="10752" width="78" style="4"/>
    <col min="10753" max="10753" width="9.7109375" style="4" customWidth="1"/>
    <col min="10754" max="10754" width="13.28515625" style="4" customWidth="1"/>
    <col min="10755" max="10755" width="14" style="4" customWidth="1"/>
    <col min="10756" max="10756" width="85.28515625" style="4" customWidth="1"/>
    <col min="10757" max="10757" width="10.5703125" style="4" customWidth="1"/>
    <col min="10758" max="10758" width="19.85546875" style="4" customWidth="1"/>
    <col min="10759" max="10759" width="16.28515625" style="4" customWidth="1"/>
    <col min="10760" max="10760" width="23.5703125" style="4" bestFit="1" customWidth="1"/>
    <col min="10761" max="10761" width="11.7109375" style="4" bestFit="1" customWidth="1"/>
    <col min="10762" max="10762" width="9.28515625" style="4" bestFit="1" customWidth="1"/>
    <col min="10763" max="10786" width="25.7109375" style="4" customWidth="1"/>
    <col min="10787" max="11008" width="78" style="4"/>
    <col min="11009" max="11009" width="9.7109375" style="4" customWidth="1"/>
    <col min="11010" max="11010" width="13.28515625" style="4" customWidth="1"/>
    <col min="11011" max="11011" width="14" style="4" customWidth="1"/>
    <col min="11012" max="11012" width="85.28515625" style="4" customWidth="1"/>
    <col min="11013" max="11013" width="10.5703125" style="4" customWidth="1"/>
    <col min="11014" max="11014" width="19.85546875" style="4" customWidth="1"/>
    <col min="11015" max="11015" width="16.28515625" style="4" customWidth="1"/>
    <col min="11016" max="11016" width="23.5703125" style="4" bestFit="1" customWidth="1"/>
    <col min="11017" max="11017" width="11.7109375" style="4" bestFit="1" customWidth="1"/>
    <col min="11018" max="11018" width="9.28515625" style="4" bestFit="1" customWidth="1"/>
    <col min="11019" max="11042" width="25.7109375" style="4" customWidth="1"/>
    <col min="11043" max="11264" width="78" style="4"/>
    <col min="11265" max="11265" width="9.7109375" style="4" customWidth="1"/>
    <col min="11266" max="11266" width="13.28515625" style="4" customWidth="1"/>
    <col min="11267" max="11267" width="14" style="4" customWidth="1"/>
    <col min="11268" max="11268" width="85.28515625" style="4" customWidth="1"/>
    <col min="11269" max="11269" width="10.5703125" style="4" customWidth="1"/>
    <col min="11270" max="11270" width="19.85546875" style="4" customWidth="1"/>
    <col min="11271" max="11271" width="16.28515625" style="4" customWidth="1"/>
    <col min="11272" max="11272" width="23.5703125" style="4" bestFit="1" customWidth="1"/>
    <col min="11273" max="11273" width="11.7109375" style="4" bestFit="1" customWidth="1"/>
    <col min="11274" max="11274" width="9.28515625" style="4" bestFit="1" customWidth="1"/>
    <col min="11275" max="11298" width="25.7109375" style="4" customWidth="1"/>
    <col min="11299" max="11520" width="78" style="4"/>
    <col min="11521" max="11521" width="9.7109375" style="4" customWidth="1"/>
    <col min="11522" max="11522" width="13.28515625" style="4" customWidth="1"/>
    <col min="11523" max="11523" width="14" style="4" customWidth="1"/>
    <col min="11524" max="11524" width="85.28515625" style="4" customWidth="1"/>
    <col min="11525" max="11525" width="10.5703125" style="4" customWidth="1"/>
    <col min="11526" max="11526" width="19.85546875" style="4" customWidth="1"/>
    <col min="11527" max="11527" width="16.28515625" style="4" customWidth="1"/>
    <col min="11528" max="11528" width="23.5703125" style="4" bestFit="1" customWidth="1"/>
    <col min="11529" max="11529" width="11.7109375" style="4" bestFit="1" customWidth="1"/>
    <col min="11530" max="11530" width="9.28515625" style="4" bestFit="1" customWidth="1"/>
    <col min="11531" max="11554" width="25.7109375" style="4" customWidth="1"/>
    <col min="11555" max="11776" width="78" style="4"/>
    <col min="11777" max="11777" width="9.7109375" style="4" customWidth="1"/>
    <col min="11778" max="11778" width="13.28515625" style="4" customWidth="1"/>
    <col min="11779" max="11779" width="14" style="4" customWidth="1"/>
    <col min="11780" max="11780" width="85.28515625" style="4" customWidth="1"/>
    <col min="11781" max="11781" width="10.5703125" style="4" customWidth="1"/>
    <col min="11782" max="11782" width="19.85546875" style="4" customWidth="1"/>
    <col min="11783" max="11783" width="16.28515625" style="4" customWidth="1"/>
    <col min="11784" max="11784" width="23.5703125" style="4" bestFit="1" customWidth="1"/>
    <col min="11785" max="11785" width="11.7109375" style="4" bestFit="1" customWidth="1"/>
    <col min="11786" max="11786" width="9.28515625" style="4" bestFit="1" customWidth="1"/>
    <col min="11787" max="11810" width="25.7109375" style="4" customWidth="1"/>
    <col min="11811" max="12032" width="78" style="4"/>
    <col min="12033" max="12033" width="9.7109375" style="4" customWidth="1"/>
    <col min="12034" max="12034" width="13.28515625" style="4" customWidth="1"/>
    <col min="12035" max="12035" width="14" style="4" customWidth="1"/>
    <col min="12036" max="12036" width="85.28515625" style="4" customWidth="1"/>
    <col min="12037" max="12037" width="10.5703125" style="4" customWidth="1"/>
    <col min="12038" max="12038" width="19.85546875" style="4" customWidth="1"/>
    <col min="12039" max="12039" width="16.28515625" style="4" customWidth="1"/>
    <col min="12040" max="12040" width="23.5703125" style="4" bestFit="1" customWidth="1"/>
    <col min="12041" max="12041" width="11.7109375" style="4" bestFit="1" customWidth="1"/>
    <col min="12042" max="12042" width="9.28515625" style="4" bestFit="1" customWidth="1"/>
    <col min="12043" max="12066" width="25.7109375" style="4" customWidth="1"/>
    <col min="12067" max="12288" width="78" style="4"/>
    <col min="12289" max="12289" width="9.7109375" style="4" customWidth="1"/>
    <col min="12290" max="12290" width="13.28515625" style="4" customWidth="1"/>
    <col min="12291" max="12291" width="14" style="4" customWidth="1"/>
    <col min="12292" max="12292" width="85.28515625" style="4" customWidth="1"/>
    <col min="12293" max="12293" width="10.5703125" style="4" customWidth="1"/>
    <col min="12294" max="12294" width="19.85546875" style="4" customWidth="1"/>
    <col min="12295" max="12295" width="16.28515625" style="4" customWidth="1"/>
    <col min="12296" max="12296" width="23.5703125" style="4" bestFit="1" customWidth="1"/>
    <col min="12297" max="12297" width="11.7109375" style="4" bestFit="1" customWidth="1"/>
    <col min="12298" max="12298" width="9.28515625" style="4" bestFit="1" customWidth="1"/>
    <col min="12299" max="12322" width="25.7109375" style="4" customWidth="1"/>
    <col min="12323" max="12544" width="78" style="4"/>
    <col min="12545" max="12545" width="9.7109375" style="4" customWidth="1"/>
    <col min="12546" max="12546" width="13.28515625" style="4" customWidth="1"/>
    <col min="12547" max="12547" width="14" style="4" customWidth="1"/>
    <col min="12548" max="12548" width="85.28515625" style="4" customWidth="1"/>
    <col min="12549" max="12549" width="10.5703125" style="4" customWidth="1"/>
    <col min="12550" max="12550" width="19.85546875" style="4" customWidth="1"/>
    <col min="12551" max="12551" width="16.28515625" style="4" customWidth="1"/>
    <col min="12552" max="12552" width="23.5703125" style="4" bestFit="1" customWidth="1"/>
    <col min="12553" max="12553" width="11.7109375" style="4" bestFit="1" customWidth="1"/>
    <col min="12554" max="12554" width="9.28515625" style="4" bestFit="1" customWidth="1"/>
    <col min="12555" max="12578" width="25.7109375" style="4" customWidth="1"/>
    <col min="12579" max="12800" width="78" style="4"/>
    <col min="12801" max="12801" width="9.7109375" style="4" customWidth="1"/>
    <col min="12802" max="12802" width="13.28515625" style="4" customWidth="1"/>
    <col min="12803" max="12803" width="14" style="4" customWidth="1"/>
    <col min="12804" max="12804" width="85.28515625" style="4" customWidth="1"/>
    <col min="12805" max="12805" width="10.5703125" style="4" customWidth="1"/>
    <col min="12806" max="12806" width="19.85546875" style="4" customWidth="1"/>
    <col min="12807" max="12807" width="16.28515625" style="4" customWidth="1"/>
    <col min="12808" max="12808" width="23.5703125" style="4" bestFit="1" customWidth="1"/>
    <col min="12809" max="12809" width="11.7109375" style="4" bestFit="1" customWidth="1"/>
    <col min="12810" max="12810" width="9.28515625" style="4" bestFit="1" customWidth="1"/>
    <col min="12811" max="12834" width="25.7109375" style="4" customWidth="1"/>
    <col min="12835" max="13056" width="78" style="4"/>
    <col min="13057" max="13057" width="9.7109375" style="4" customWidth="1"/>
    <col min="13058" max="13058" width="13.28515625" style="4" customWidth="1"/>
    <col min="13059" max="13059" width="14" style="4" customWidth="1"/>
    <col min="13060" max="13060" width="85.28515625" style="4" customWidth="1"/>
    <col min="13061" max="13061" width="10.5703125" style="4" customWidth="1"/>
    <col min="13062" max="13062" width="19.85546875" style="4" customWidth="1"/>
    <col min="13063" max="13063" width="16.28515625" style="4" customWidth="1"/>
    <col min="13064" max="13064" width="23.5703125" style="4" bestFit="1" customWidth="1"/>
    <col min="13065" max="13065" width="11.7109375" style="4" bestFit="1" customWidth="1"/>
    <col min="13066" max="13066" width="9.28515625" style="4" bestFit="1" customWidth="1"/>
    <col min="13067" max="13090" width="25.7109375" style="4" customWidth="1"/>
    <col min="13091" max="13312" width="78" style="4"/>
    <col min="13313" max="13313" width="9.7109375" style="4" customWidth="1"/>
    <col min="13314" max="13314" width="13.28515625" style="4" customWidth="1"/>
    <col min="13315" max="13315" width="14" style="4" customWidth="1"/>
    <col min="13316" max="13316" width="85.28515625" style="4" customWidth="1"/>
    <col min="13317" max="13317" width="10.5703125" style="4" customWidth="1"/>
    <col min="13318" max="13318" width="19.85546875" style="4" customWidth="1"/>
    <col min="13319" max="13319" width="16.28515625" style="4" customWidth="1"/>
    <col min="13320" max="13320" width="23.5703125" style="4" bestFit="1" customWidth="1"/>
    <col min="13321" max="13321" width="11.7109375" style="4" bestFit="1" customWidth="1"/>
    <col min="13322" max="13322" width="9.28515625" style="4" bestFit="1" customWidth="1"/>
    <col min="13323" max="13346" width="25.7109375" style="4" customWidth="1"/>
    <col min="13347" max="13568" width="78" style="4"/>
    <col min="13569" max="13569" width="9.7109375" style="4" customWidth="1"/>
    <col min="13570" max="13570" width="13.28515625" style="4" customWidth="1"/>
    <col min="13571" max="13571" width="14" style="4" customWidth="1"/>
    <col min="13572" max="13572" width="85.28515625" style="4" customWidth="1"/>
    <col min="13573" max="13573" width="10.5703125" style="4" customWidth="1"/>
    <col min="13574" max="13574" width="19.85546875" style="4" customWidth="1"/>
    <col min="13575" max="13575" width="16.28515625" style="4" customWidth="1"/>
    <col min="13576" max="13576" width="23.5703125" style="4" bestFit="1" customWidth="1"/>
    <col min="13577" max="13577" width="11.7109375" style="4" bestFit="1" customWidth="1"/>
    <col min="13578" max="13578" width="9.28515625" style="4" bestFit="1" customWidth="1"/>
    <col min="13579" max="13602" width="25.7109375" style="4" customWidth="1"/>
    <col min="13603" max="13824" width="78" style="4"/>
    <col min="13825" max="13825" width="9.7109375" style="4" customWidth="1"/>
    <col min="13826" max="13826" width="13.28515625" style="4" customWidth="1"/>
    <col min="13827" max="13827" width="14" style="4" customWidth="1"/>
    <col min="13828" max="13828" width="85.28515625" style="4" customWidth="1"/>
    <col min="13829" max="13829" width="10.5703125" style="4" customWidth="1"/>
    <col min="13830" max="13830" width="19.85546875" style="4" customWidth="1"/>
    <col min="13831" max="13831" width="16.28515625" style="4" customWidth="1"/>
    <col min="13832" max="13832" width="23.5703125" style="4" bestFit="1" customWidth="1"/>
    <col min="13833" max="13833" width="11.7109375" style="4" bestFit="1" customWidth="1"/>
    <col min="13834" max="13834" width="9.28515625" style="4" bestFit="1" customWidth="1"/>
    <col min="13835" max="13858" width="25.7109375" style="4" customWidth="1"/>
    <col min="13859" max="14080" width="78" style="4"/>
    <col min="14081" max="14081" width="9.7109375" style="4" customWidth="1"/>
    <col min="14082" max="14082" width="13.28515625" style="4" customWidth="1"/>
    <col min="14083" max="14083" width="14" style="4" customWidth="1"/>
    <col min="14084" max="14084" width="85.28515625" style="4" customWidth="1"/>
    <col min="14085" max="14085" width="10.5703125" style="4" customWidth="1"/>
    <col min="14086" max="14086" width="19.85546875" style="4" customWidth="1"/>
    <col min="14087" max="14087" width="16.28515625" style="4" customWidth="1"/>
    <col min="14088" max="14088" width="23.5703125" style="4" bestFit="1" customWidth="1"/>
    <col min="14089" max="14089" width="11.7109375" style="4" bestFit="1" customWidth="1"/>
    <col min="14090" max="14090" width="9.28515625" style="4" bestFit="1" customWidth="1"/>
    <col min="14091" max="14114" width="25.7109375" style="4" customWidth="1"/>
    <col min="14115" max="14336" width="78" style="4"/>
    <col min="14337" max="14337" width="9.7109375" style="4" customWidth="1"/>
    <col min="14338" max="14338" width="13.28515625" style="4" customWidth="1"/>
    <col min="14339" max="14339" width="14" style="4" customWidth="1"/>
    <col min="14340" max="14340" width="85.28515625" style="4" customWidth="1"/>
    <col min="14341" max="14341" width="10.5703125" style="4" customWidth="1"/>
    <col min="14342" max="14342" width="19.85546875" style="4" customWidth="1"/>
    <col min="14343" max="14343" width="16.28515625" style="4" customWidth="1"/>
    <col min="14344" max="14344" width="23.5703125" style="4" bestFit="1" customWidth="1"/>
    <col min="14345" max="14345" width="11.7109375" style="4" bestFit="1" customWidth="1"/>
    <col min="14346" max="14346" width="9.28515625" style="4" bestFit="1" customWidth="1"/>
    <col min="14347" max="14370" width="25.7109375" style="4" customWidth="1"/>
    <col min="14371" max="14592" width="78" style="4"/>
    <col min="14593" max="14593" width="9.7109375" style="4" customWidth="1"/>
    <col min="14594" max="14594" width="13.28515625" style="4" customWidth="1"/>
    <col min="14595" max="14595" width="14" style="4" customWidth="1"/>
    <col min="14596" max="14596" width="85.28515625" style="4" customWidth="1"/>
    <col min="14597" max="14597" width="10.5703125" style="4" customWidth="1"/>
    <col min="14598" max="14598" width="19.85546875" style="4" customWidth="1"/>
    <col min="14599" max="14599" width="16.28515625" style="4" customWidth="1"/>
    <col min="14600" max="14600" width="23.5703125" style="4" bestFit="1" customWidth="1"/>
    <col min="14601" max="14601" width="11.7109375" style="4" bestFit="1" customWidth="1"/>
    <col min="14602" max="14602" width="9.28515625" style="4" bestFit="1" customWidth="1"/>
    <col min="14603" max="14626" width="25.7109375" style="4" customWidth="1"/>
    <col min="14627" max="14848" width="78" style="4"/>
    <col min="14849" max="14849" width="9.7109375" style="4" customWidth="1"/>
    <col min="14850" max="14850" width="13.28515625" style="4" customWidth="1"/>
    <col min="14851" max="14851" width="14" style="4" customWidth="1"/>
    <col min="14852" max="14852" width="85.28515625" style="4" customWidth="1"/>
    <col min="14853" max="14853" width="10.5703125" style="4" customWidth="1"/>
    <col min="14854" max="14854" width="19.85546875" style="4" customWidth="1"/>
    <col min="14855" max="14855" width="16.28515625" style="4" customWidth="1"/>
    <col min="14856" max="14856" width="23.5703125" style="4" bestFit="1" customWidth="1"/>
    <col min="14857" max="14857" width="11.7109375" style="4" bestFit="1" customWidth="1"/>
    <col min="14858" max="14858" width="9.28515625" style="4" bestFit="1" customWidth="1"/>
    <col min="14859" max="14882" width="25.7109375" style="4" customWidth="1"/>
    <col min="14883" max="15104" width="78" style="4"/>
    <col min="15105" max="15105" width="9.7109375" style="4" customWidth="1"/>
    <col min="15106" max="15106" width="13.28515625" style="4" customWidth="1"/>
    <col min="15107" max="15107" width="14" style="4" customWidth="1"/>
    <col min="15108" max="15108" width="85.28515625" style="4" customWidth="1"/>
    <col min="15109" max="15109" width="10.5703125" style="4" customWidth="1"/>
    <col min="15110" max="15110" width="19.85546875" style="4" customWidth="1"/>
    <col min="15111" max="15111" width="16.28515625" style="4" customWidth="1"/>
    <col min="15112" max="15112" width="23.5703125" style="4" bestFit="1" customWidth="1"/>
    <col min="15113" max="15113" width="11.7109375" style="4" bestFit="1" customWidth="1"/>
    <col min="15114" max="15114" width="9.28515625" style="4" bestFit="1" customWidth="1"/>
    <col min="15115" max="15138" width="25.7109375" style="4" customWidth="1"/>
    <col min="15139" max="15360" width="78" style="4"/>
    <col min="15361" max="15361" width="9.7109375" style="4" customWidth="1"/>
    <col min="15362" max="15362" width="13.28515625" style="4" customWidth="1"/>
    <col min="15363" max="15363" width="14" style="4" customWidth="1"/>
    <col min="15364" max="15364" width="85.28515625" style="4" customWidth="1"/>
    <col min="15365" max="15365" width="10.5703125" style="4" customWidth="1"/>
    <col min="15366" max="15366" width="19.85546875" style="4" customWidth="1"/>
    <col min="15367" max="15367" width="16.28515625" style="4" customWidth="1"/>
    <col min="15368" max="15368" width="23.5703125" style="4" bestFit="1" customWidth="1"/>
    <col min="15369" max="15369" width="11.7109375" style="4" bestFit="1" customWidth="1"/>
    <col min="15370" max="15370" width="9.28515625" style="4" bestFit="1" customWidth="1"/>
    <col min="15371" max="15394" width="25.7109375" style="4" customWidth="1"/>
    <col min="15395" max="15616" width="78" style="4"/>
    <col min="15617" max="15617" width="9.7109375" style="4" customWidth="1"/>
    <col min="15618" max="15618" width="13.28515625" style="4" customWidth="1"/>
    <col min="15619" max="15619" width="14" style="4" customWidth="1"/>
    <col min="15620" max="15620" width="85.28515625" style="4" customWidth="1"/>
    <col min="15621" max="15621" width="10.5703125" style="4" customWidth="1"/>
    <col min="15622" max="15622" width="19.85546875" style="4" customWidth="1"/>
    <col min="15623" max="15623" width="16.28515625" style="4" customWidth="1"/>
    <col min="15624" max="15624" width="23.5703125" style="4" bestFit="1" customWidth="1"/>
    <col min="15625" max="15625" width="11.7109375" style="4" bestFit="1" customWidth="1"/>
    <col min="15626" max="15626" width="9.28515625" style="4" bestFit="1" customWidth="1"/>
    <col min="15627" max="15650" width="25.7109375" style="4" customWidth="1"/>
    <col min="15651" max="15872" width="78" style="4"/>
    <col min="15873" max="15873" width="9.7109375" style="4" customWidth="1"/>
    <col min="15874" max="15874" width="13.28515625" style="4" customWidth="1"/>
    <col min="15875" max="15875" width="14" style="4" customWidth="1"/>
    <col min="15876" max="15876" width="85.28515625" style="4" customWidth="1"/>
    <col min="15877" max="15877" width="10.5703125" style="4" customWidth="1"/>
    <col min="15878" max="15878" width="19.85546875" style="4" customWidth="1"/>
    <col min="15879" max="15879" width="16.28515625" style="4" customWidth="1"/>
    <col min="15880" max="15880" width="23.5703125" style="4" bestFit="1" customWidth="1"/>
    <col min="15881" max="15881" width="11.7109375" style="4" bestFit="1" customWidth="1"/>
    <col min="15882" max="15882" width="9.28515625" style="4" bestFit="1" customWidth="1"/>
    <col min="15883" max="15906" width="25.7109375" style="4" customWidth="1"/>
    <col min="15907" max="16128" width="78" style="4"/>
    <col min="16129" max="16129" width="9.7109375" style="4" customWidth="1"/>
    <col min="16130" max="16130" width="13.28515625" style="4" customWidth="1"/>
    <col min="16131" max="16131" width="14" style="4" customWidth="1"/>
    <col min="16132" max="16132" width="85.28515625" style="4" customWidth="1"/>
    <col min="16133" max="16133" width="10.5703125" style="4" customWidth="1"/>
    <col min="16134" max="16134" width="19.85546875" style="4" customWidth="1"/>
    <col min="16135" max="16135" width="16.28515625" style="4" customWidth="1"/>
    <col min="16136" max="16136" width="23.5703125" style="4" bestFit="1" customWidth="1"/>
    <col min="16137" max="16137" width="11.7109375" style="4" bestFit="1" customWidth="1"/>
    <col min="16138" max="16138" width="9.28515625" style="4" bestFit="1" customWidth="1"/>
    <col min="16139" max="16162" width="25.7109375" style="4" customWidth="1"/>
    <col min="16163" max="16384" width="78" style="4"/>
  </cols>
  <sheetData>
    <row r="1" spans="1:11" ht="31.9" customHeight="1">
      <c r="A1" s="287"/>
      <c r="B1" s="287"/>
      <c r="C1" s="287"/>
      <c r="D1" s="287"/>
      <c r="E1" s="287"/>
      <c r="F1" s="287"/>
      <c r="G1" s="287"/>
      <c r="H1" s="287"/>
    </row>
    <row r="2" spans="1:11" ht="9" customHeight="1">
      <c r="A2" s="71"/>
      <c r="B2" s="71"/>
      <c r="C2" s="71"/>
      <c r="D2" s="71"/>
      <c r="E2" s="71"/>
      <c r="F2" s="72"/>
      <c r="G2" s="73"/>
    </row>
    <row r="3" spans="1:11" ht="30" customHeight="1">
      <c r="A3" s="287" t="s">
        <v>101</v>
      </c>
      <c r="B3" s="287"/>
      <c r="C3" s="287"/>
      <c r="D3" s="287"/>
      <c r="E3" s="287"/>
      <c r="F3" s="287"/>
      <c r="G3" s="287"/>
      <c r="H3" s="287"/>
    </row>
    <row r="4" spans="1:11" ht="30" customHeight="1">
      <c r="A4" s="287" t="s">
        <v>251</v>
      </c>
      <c r="B4" s="287"/>
      <c r="C4" s="287"/>
      <c r="D4" s="287"/>
      <c r="E4" s="287"/>
      <c r="F4" s="287"/>
      <c r="G4" s="287"/>
      <c r="H4" s="287"/>
      <c r="I4" s="68"/>
      <c r="J4" s="68"/>
      <c r="K4" s="68"/>
    </row>
    <row r="5" spans="1:11" ht="37.9" customHeight="1">
      <c r="A5" s="287" t="s">
        <v>458</v>
      </c>
      <c r="B5" s="287"/>
      <c r="C5" s="287"/>
      <c r="D5" s="287"/>
      <c r="E5" s="287"/>
      <c r="F5" s="287"/>
      <c r="G5" s="287"/>
      <c r="H5" s="287"/>
    </row>
    <row r="6" spans="1:11" ht="27.6" customHeight="1">
      <c r="A6" s="297" t="s">
        <v>462</v>
      </c>
      <c r="B6" s="298"/>
      <c r="C6" s="298"/>
      <c r="D6" s="298"/>
      <c r="E6" s="298"/>
      <c r="F6" s="299"/>
      <c r="G6" s="75" t="s">
        <v>192</v>
      </c>
      <c r="H6" s="76">
        <v>0.24229999999999999</v>
      </c>
    </row>
    <row r="7" spans="1:11" ht="30" customHeight="1">
      <c r="A7" s="84" t="s">
        <v>42</v>
      </c>
      <c r="B7" s="84" t="s">
        <v>0</v>
      </c>
      <c r="C7" s="84" t="s">
        <v>43</v>
      </c>
      <c r="D7" s="84" t="s">
        <v>220</v>
      </c>
      <c r="E7" s="84" t="s">
        <v>1</v>
      </c>
      <c r="F7" s="123" t="s">
        <v>191</v>
      </c>
      <c r="G7" s="123" t="s">
        <v>44</v>
      </c>
      <c r="H7" s="84" t="s">
        <v>346</v>
      </c>
    </row>
    <row r="8" spans="1:11" ht="30" customHeight="1">
      <c r="A8" s="5" t="s">
        <v>3</v>
      </c>
      <c r="B8" s="275" t="s">
        <v>463</v>
      </c>
      <c r="C8" s="276"/>
      <c r="D8" s="276"/>
      <c r="E8" s="276"/>
      <c r="F8" s="276"/>
      <c r="G8" s="276"/>
      <c r="H8" s="277"/>
    </row>
    <row r="9" spans="1:11" ht="33.75" customHeight="1">
      <c r="A9" s="77" t="s">
        <v>5</v>
      </c>
      <c r="B9" s="77" t="s">
        <v>6</v>
      </c>
      <c r="C9" s="78" t="s">
        <v>240</v>
      </c>
      <c r="D9" s="79" t="s">
        <v>8</v>
      </c>
      <c r="E9" s="77" t="s">
        <v>9</v>
      </c>
      <c r="F9" s="80">
        <v>1063.5</v>
      </c>
      <c r="G9" s="81">
        <f>MEMÓRIA!F9</f>
        <v>5</v>
      </c>
      <c r="H9" s="82">
        <f>G9*F9</f>
        <v>5317.5</v>
      </c>
    </row>
    <row r="10" spans="1:11" ht="30" customHeight="1">
      <c r="A10" s="77" t="s">
        <v>10</v>
      </c>
      <c r="B10" s="77" t="s">
        <v>11</v>
      </c>
      <c r="C10" s="78" t="s">
        <v>240</v>
      </c>
      <c r="D10" s="79" t="s">
        <v>12</v>
      </c>
      <c r="E10" s="77" t="s">
        <v>9</v>
      </c>
      <c r="F10" s="80">
        <v>592.03</v>
      </c>
      <c r="G10" s="81">
        <f>MEMÓRIA!F11</f>
        <v>5</v>
      </c>
      <c r="H10" s="82">
        <f>G10*F10</f>
        <v>2960.1499999999996</v>
      </c>
    </row>
    <row r="11" spans="1:11" ht="30" customHeight="1">
      <c r="A11" s="77" t="s">
        <v>13</v>
      </c>
      <c r="B11" s="77" t="s">
        <v>14</v>
      </c>
      <c r="C11" s="78" t="s">
        <v>240</v>
      </c>
      <c r="D11" s="79" t="s">
        <v>15</v>
      </c>
      <c r="E11" s="77" t="s">
        <v>16</v>
      </c>
      <c r="F11" s="80">
        <v>643.83000000000004</v>
      </c>
      <c r="G11" s="81">
        <f>MEMÓRIA!F13</f>
        <v>18</v>
      </c>
      <c r="H11" s="82">
        <f>G11*F11</f>
        <v>11588.94</v>
      </c>
    </row>
    <row r="12" spans="1:11" ht="30" customHeight="1">
      <c r="A12" s="288" t="s">
        <v>193</v>
      </c>
      <c r="B12" s="289"/>
      <c r="C12" s="289"/>
      <c r="D12" s="289"/>
      <c r="E12" s="289"/>
      <c r="F12" s="289"/>
      <c r="G12" s="290"/>
      <c r="H12" s="83">
        <f>SUM(H9:H11)</f>
        <v>19866.59</v>
      </c>
    </row>
    <row r="13" spans="1:11" ht="22.5" hidden="1" customHeight="1">
      <c r="A13" s="278"/>
      <c r="B13" s="279"/>
      <c r="C13" s="279"/>
      <c r="D13" s="279"/>
      <c r="E13" s="279"/>
      <c r="F13" s="279"/>
      <c r="G13" s="279"/>
      <c r="H13" s="280"/>
    </row>
    <row r="14" spans="1:11" ht="30" customHeight="1">
      <c r="A14" s="5" t="s">
        <v>52</v>
      </c>
      <c r="B14" s="275" t="s">
        <v>189</v>
      </c>
      <c r="C14" s="276"/>
      <c r="D14" s="276"/>
      <c r="E14" s="276"/>
      <c r="F14" s="276"/>
      <c r="G14" s="276"/>
      <c r="H14" s="277"/>
    </row>
    <row r="15" spans="1:11" ht="30" customHeight="1">
      <c r="A15" s="84" t="s">
        <v>18</v>
      </c>
      <c r="B15" s="85"/>
      <c r="C15" s="85"/>
      <c r="D15" s="86" t="s">
        <v>45</v>
      </c>
      <c r="E15" s="84" t="s">
        <v>1</v>
      </c>
      <c r="F15" s="123" t="s">
        <v>191</v>
      </c>
      <c r="G15" s="123" t="s">
        <v>44</v>
      </c>
      <c r="H15" s="84" t="s">
        <v>346</v>
      </c>
    </row>
    <row r="16" spans="1:11" ht="33.75" customHeight="1">
      <c r="A16" s="77" t="s">
        <v>115</v>
      </c>
      <c r="B16" s="87" t="s">
        <v>19</v>
      </c>
      <c r="C16" s="88" t="s">
        <v>240</v>
      </c>
      <c r="D16" s="89" t="s">
        <v>20</v>
      </c>
      <c r="E16" s="87" t="s">
        <v>16</v>
      </c>
      <c r="F16" s="80">
        <v>11.95</v>
      </c>
      <c r="G16" s="81">
        <f>MEMÓRIA!F17</f>
        <v>14800.19</v>
      </c>
      <c r="H16" s="82">
        <f>G16*F16</f>
        <v>176862.27049999998</v>
      </c>
    </row>
    <row r="17" spans="1:8" ht="30" customHeight="1">
      <c r="A17" s="77" t="s">
        <v>255</v>
      </c>
      <c r="B17" s="87" t="s">
        <v>32</v>
      </c>
      <c r="C17" s="88" t="s">
        <v>240</v>
      </c>
      <c r="D17" s="89" t="s">
        <v>33</v>
      </c>
      <c r="E17" s="87" t="s">
        <v>16</v>
      </c>
      <c r="F17" s="80">
        <v>7.49</v>
      </c>
      <c r="G17" s="81">
        <f>MEMÓRIA!F19</f>
        <v>14800.19</v>
      </c>
      <c r="H17" s="82">
        <f t="shared" ref="H17:H20" si="0">G17*F17</f>
        <v>110853.4231</v>
      </c>
    </row>
    <row r="18" spans="1:8" ht="30" customHeight="1">
      <c r="A18" s="77" t="s">
        <v>116</v>
      </c>
      <c r="B18" s="87" t="s">
        <v>39</v>
      </c>
      <c r="C18" s="88" t="s">
        <v>240</v>
      </c>
      <c r="D18" s="89" t="s">
        <v>46</v>
      </c>
      <c r="E18" s="87" t="s">
        <v>38</v>
      </c>
      <c r="F18" s="80">
        <v>1557.28</v>
      </c>
      <c r="G18" s="81">
        <f>MEMÓRIA!F21</f>
        <v>740.01</v>
      </c>
      <c r="H18" s="82">
        <f t="shared" si="0"/>
        <v>1152402.7727999999</v>
      </c>
    </row>
    <row r="19" spans="1:8" ht="32.25" customHeight="1">
      <c r="A19" s="77" t="s">
        <v>117</v>
      </c>
      <c r="B19" s="87">
        <v>57801</v>
      </c>
      <c r="C19" s="88" t="s">
        <v>36</v>
      </c>
      <c r="D19" s="89" t="s">
        <v>40</v>
      </c>
      <c r="E19" s="87" t="s">
        <v>38</v>
      </c>
      <c r="F19" s="80">
        <v>17.5</v>
      </c>
      <c r="G19" s="81">
        <f>MEMÓRIA!F23</f>
        <v>740.01</v>
      </c>
      <c r="H19" s="82">
        <f t="shared" si="0"/>
        <v>12950.174999999999</v>
      </c>
    </row>
    <row r="20" spans="1:8" ht="30" customHeight="1">
      <c r="A20" s="77" t="s">
        <v>118</v>
      </c>
      <c r="B20" s="87">
        <v>57807</v>
      </c>
      <c r="C20" s="88" t="s">
        <v>36</v>
      </c>
      <c r="D20" s="89" t="s">
        <v>41</v>
      </c>
      <c r="E20" s="87" t="s">
        <v>26</v>
      </c>
      <c r="F20" s="80">
        <v>3.1</v>
      </c>
      <c r="G20" s="81">
        <f>MEMÓRIA!F25</f>
        <v>9620.1299999999992</v>
      </c>
      <c r="H20" s="82">
        <f t="shared" si="0"/>
        <v>29822.402999999998</v>
      </c>
    </row>
    <row r="21" spans="1:8" ht="33.75" customHeight="1">
      <c r="A21" s="272" t="s">
        <v>95</v>
      </c>
      <c r="B21" s="272"/>
      <c r="C21" s="272"/>
      <c r="D21" s="272"/>
      <c r="E21" s="272"/>
      <c r="F21" s="272"/>
      <c r="G21" s="272"/>
      <c r="H21" s="83">
        <f>SUM(H16:H20)</f>
        <v>1482891.0443999998</v>
      </c>
    </row>
    <row r="22" spans="1:8" ht="21.75" hidden="1" customHeight="1">
      <c r="A22" s="278"/>
      <c r="B22" s="279"/>
      <c r="C22" s="279"/>
      <c r="D22" s="279"/>
      <c r="E22" s="279"/>
      <c r="F22" s="279"/>
      <c r="G22" s="279"/>
      <c r="H22" s="280"/>
    </row>
    <row r="23" spans="1:8" ht="30" customHeight="1">
      <c r="A23" s="84" t="s">
        <v>21</v>
      </c>
      <c r="B23" s="85"/>
      <c r="C23" s="85"/>
      <c r="D23" s="86" t="s">
        <v>88</v>
      </c>
      <c r="E23" s="84" t="s">
        <v>1</v>
      </c>
      <c r="F23" s="123" t="s">
        <v>191</v>
      </c>
      <c r="G23" s="123" t="s">
        <v>44</v>
      </c>
      <c r="H23" s="84" t="s">
        <v>346</v>
      </c>
    </row>
    <row r="24" spans="1:8" ht="30">
      <c r="A24" s="77" t="s">
        <v>110</v>
      </c>
      <c r="B24" s="87" t="s">
        <v>19</v>
      </c>
      <c r="C24" s="88" t="s">
        <v>240</v>
      </c>
      <c r="D24" s="89" t="s">
        <v>20</v>
      </c>
      <c r="E24" s="87" t="s">
        <v>16</v>
      </c>
      <c r="F24" s="80">
        <v>11.95</v>
      </c>
      <c r="G24" s="81">
        <f>MEMÓRIA!F28</f>
        <v>105.86</v>
      </c>
      <c r="H24" s="82">
        <f>G24*F24</f>
        <v>1265.0269999999998</v>
      </c>
    </row>
    <row r="25" spans="1:8" ht="30" customHeight="1">
      <c r="A25" s="77" t="s">
        <v>111</v>
      </c>
      <c r="B25" s="87" t="s">
        <v>27</v>
      </c>
      <c r="C25" s="88" t="s">
        <v>240</v>
      </c>
      <c r="D25" s="89" t="s">
        <v>28</v>
      </c>
      <c r="E25" s="87" t="s">
        <v>16</v>
      </c>
      <c r="F25" s="90">
        <v>21.34</v>
      </c>
      <c r="G25" s="81">
        <f>MEMÓRIA!F30</f>
        <v>2117.2199999999998</v>
      </c>
      <c r="H25" s="82">
        <f t="shared" ref="H25:H31" si="1">G25*F25</f>
        <v>45181.474799999996</v>
      </c>
    </row>
    <row r="26" spans="1:8" ht="30" customHeight="1">
      <c r="A26" s="77" t="s">
        <v>112</v>
      </c>
      <c r="B26" s="87" t="s">
        <v>29</v>
      </c>
      <c r="C26" s="88" t="s">
        <v>240</v>
      </c>
      <c r="D26" s="89" t="s">
        <v>30</v>
      </c>
      <c r="E26" s="87" t="s">
        <v>16</v>
      </c>
      <c r="F26" s="90">
        <v>15.29</v>
      </c>
      <c r="G26" s="81">
        <f>MEMÓRIA!F33</f>
        <v>2117.2199999999998</v>
      </c>
      <c r="H26" s="82">
        <f t="shared" si="1"/>
        <v>32372.293799999996</v>
      </c>
    </row>
    <row r="27" spans="1:8" ht="30" customHeight="1">
      <c r="A27" s="77" t="s">
        <v>256</v>
      </c>
      <c r="B27" s="87" t="s">
        <v>32</v>
      </c>
      <c r="C27" s="88" t="s">
        <v>240</v>
      </c>
      <c r="D27" s="89" t="s">
        <v>33</v>
      </c>
      <c r="E27" s="87" t="s">
        <v>16</v>
      </c>
      <c r="F27" s="80">
        <f>F17</f>
        <v>7.49</v>
      </c>
      <c r="G27" s="81">
        <f>MEMÓRIA!F36</f>
        <v>4234.4399999999996</v>
      </c>
      <c r="H27" s="82">
        <f t="shared" si="1"/>
        <v>31715.955599999998</v>
      </c>
    </row>
    <row r="28" spans="1:8" ht="60">
      <c r="A28" s="77" t="s">
        <v>113</v>
      </c>
      <c r="B28" s="87" t="s">
        <v>35</v>
      </c>
      <c r="C28" s="88" t="s">
        <v>36</v>
      </c>
      <c r="D28" s="89" t="s">
        <v>37</v>
      </c>
      <c r="E28" s="87" t="s">
        <v>38</v>
      </c>
      <c r="F28" s="80">
        <v>642.26</v>
      </c>
      <c r="G28" s="81">
        <f>MEMÓRIA!F38</f>
        <v>423.44</v>
      </c>
      <c r="H28" s="82">
        <f t="shared" si="1"/>
        <v>271958.57439999998</v>
      </c>
    </row>
    <row r="29" spans="1:8" ht="30" customHeight="1">
      <c r="A29" s="77" t="s">
        <v>114</v>
      </c>
      <c r="B29" s="87" t="s">
        <v>39</v>
      </c>
      <c r="C29" s="88" t="s">
        <v>240</v>
      </c>
      <c r="D29" s="89" t="s">
        <v>46</v>
      </c>
      <c r="E29" s="87" t="s">
        <v>38</v>
      </c>
      <c r="F29" s="80">
        <v>1557.28</v>
      </c>
      <c r="G29" s="81">
        <f>MEMÓRIA!F40</f>
        <v>105.86</v>
      </c>
      <c r="H29" s="82">
        <f t="shared" si="1"/>
        <v>164853.66079999998</v>
      </c>
    </row>
    <row r="30" spans="1:8" ht="30" customHeight="1">
      <c r="A30" s="77" t="s">
        <v>120</v>
      </c>
      <c r="B30" s="87">
        <v>57801</v>
      </c>
      <c r="C30" s="88" t="s">
        <v>36</v>
      </c>
      <c r="D30" s="89" t="s">
        <v>40</v>
      </c>
      <c r="E30" s="87" t="s">
        <v>38</v>
      </c>
      <c r="F30" s="80">
        <f>F19</f>
        <v>17.5</v>
      </c>
      <c r="G30" s="81">
        <f>MEMÓRIA!F42</f>
        <v>105.86</v>
      </c>
      <c r="H30" s="82">
        <f t="shared" si="1"/>
        <v>1852.55</v>
      </c>
    </row>
    <row r="31" spans="1:8" ht="30" customHeight="1">
      <c r="A31" s="77" t="s">
        <v>121</v>
      </c>
      <c r="B31" s="87">
        <v>57807</v>
      </c>
      <c r="C31" s="88" t="s">
        <v>36</v>
      </c>
      <c r="D31" s="89" t="s">
        <v>41</v>
      </c>
      <c r="E31" s="87" t="s">
        <v>26</v>
      </c>
      <c r="F31" s="80">
        <f>F20</f>
        <v>3.1</v>
      </c>
      <c r="G31" s="81">
        <f>MEMÓRIA!F44</f>
        <v>1376.18</v>
      </c>
      <c r="H31" s="82">
        <f t="shared" si="1"/>
        <v>4266.1580000000004</v>
      </c>
    </row>
    <row r="32" spans="1:8" ht="30" customHeight="1">
      <c r="A32" s="272" t="s">
        <v>96</v>
      </c>
      <c r="B32" s="272"/>
      <c r="C32" s="272"/>
      <c r="D32" s="272"/>
      <c r="E32" s="272"/>
      <c r="F32" s="272"/>
      <c r="G32" s="272"/>
      <c r="H32" s="83">
        <f>SUM(H24:H31)</f>
        <v>553465.69440000004</v>
      </c>
    </row>
    <row r="33" spans="1:8" ht="18.75" hidden="1" customHeight="1">
      <c r="A33" s="278"/>
      <c r="B33" s="279"/>
      <c r="C33" s="279"/>
      <c r="D33" s="279"/>
      <c r="E33" s="279"/>
      <c r="F33" s="279"/>
      <c r="G33" s="279"/>
      <c r="H33" s="280"/>
    </row>
    <row r="34" spans="1:8" ht="30" customHeight="1">
      <c r="A34" s="84" t="s">
        <v>23</v>
      </c>
      <c r="B34" s="85"/>
      <c r="C34" s="85"/>
      <c r="D34" s="86" t="s">
        <v>54</v>
      </c>
      <c r="E34" s="84" t="s">
        <v>1</v>
      </c>
      <c r="F34" s="123" t="s">
        <v>191</v>
      </c>
      <c r="G34" s="123" t="s">
        <v>44</v>
      </c>
      <c r="H34" s="84" t="s">
        <v>346</v>
      </c>
    </row>
    <row r="35" spans="1:8" ht="30" customHeight="1">
      <c r="A35" s="77" t="s">
        <v>123</v>
      </c>
      <c r="B35" s="88" t="s">
        <v>56</v>
      </c>
      <c r="C35" s="88" t="s">
        <v>36</v>
      </c>
      <c r="D35" s="89" t="s">
        <v>57</v>
      </c>
      <c r="E35" s="87" t="s">
        <v>180</v>
      </c>
      <c r="F35" s="80">
        <v>8.51</v>
      </c>
      <c r="G35" s="81">
        <f>MEMÓRIA!F47</f>
        <v>36</v>
      </c>
      <c r="H35" s="82">
        <f>G35*F35</f>
        <v>306.36</v>
      </c>
    </row>
    <row r="36" spans="1:8" ht="36" customHeight="1">
      <c r="A36" s="77" t="s">
        <v>124</v>
      </c>
      <c r="B36" s="88" t="s">
        <v>60</v>
      </c>
      <c r="C36" s="91" t="s">
        <v>240</v>
      </c>
      <c r="D36" s="89" t="s">
        <v>196</v>
      </c>
      <c r="E36" s="92" t="s">
        <v>38</v>
      </c>
      <c r="F36" s="80">
        <v>279.44</v>
      </c>
      <c r="G36" s="81">
        <f>MEMÓRIA!F49</f>
        <v>2.4300000000000002</v>
      </c>
      <c r="H36" s="82">
        <f t="shared" ref="H36:H41" si="2">G36*F36</f>
        <v>679.03920000000005</v>
      </c>
    </row>
    <row r="37" spans="1:8" ht="30" customHeight="1">
      <c r="A37" s="77" t="s">
        <v>125</v>
      </c>
      <c r="B37" s="88" t="s">
        <v>62</v>
      </c>
      <c r="C37" s="91" t="s">
        <v>240</v>
      </c>
      <c r="D37" s="93" t="s">
        <v>254</v>
      </c>
      <c r="E37" s="92" t="s">
        <v>38</v>
      </c>
      <c r="F37" s="80">
        <v>49</v>
      </c>
      <c r="G37" s="81">
        <f>MEMÓRIA!F51</f>
        <v>4.0500000000000007</v>
      </c>
      <c r="H37" s="82">
        <f t="shared" si="2"/>
        <v>198.45000000000005</v>
      </c>
    </row>
    <row r="38" spans="1:8" ht="30" customHeight="1">
      <c r="A38" s="77" t="s">
        <v>126</v>
      </c>
      <c r="B38" s="88" t="s">
        <v>64</v>
      </c>
      <c r="C38" s="91" t="s">
        <v>240</v>
      </c>
      <c r="D38" s="94" t="s">
        <v>197</v>
      </c>
      <c r="E38" s="92" t="s">
        <v>38</v>
      </c>
      <c r="F38" s="80">
        <v>24.54</v>
      </c>
      <c r="G38" s="81">
        <f>MEMÓRIA!F54</f>
        <v>4.0500000000000007</v>
      </c>
      <c r="H38" s="82">
        <f t="shared" si="2"/>
        <v>99.387000000000015</v>
      </c>
    </row>
    <row r="39" spans="1:8" ht="30" customHeight="1">
      <c r="A39" s="77" t="s">
        <v>128</v>
      </c>
      <c r="B39" s="88" t="s">
        <v>65</v>
      </c>
      <c r="C39" s="91" t="s">
        <v>240</v>
      </c>
      <c r="D39" s="94" t="s">
        <v>199</v>
      </c>
      <c r="E39" s="92" t="s">
        <v>38</v>
      </c>
      <c r="F39" s="80">
        <v>139.27000000000001</v>
      </c>
      <c r="G39" s="81">
        <f>MEMÓRIA!F56</f>
        <v>5.93</v>
      </c>
      <c r="H39" s="82">
        <f t="shared" si="2"/>
        <v>825.87110000000007</v>
      </c>
    </row>
    <row r="40" spans="1:8" ht="30" customHeight="1">
      <c r="A40" s="77" t="s">
        <v>129</v>
      </c>
      <c r="B40" s="88" t="s">
        <v>66</v>
      </c>
      <c r="C40" s="91" t="s">
        <v>240</v>
      </c>
      <c r="D40" s="94" t="s">
        <v>200</v>
      </c>
      <c r="E40" s="92" t="s">
        <v>180</v>
      </c>
      <c r="F40" s="80">
        <v>47.93</v>
      </c>
      <c r="G40" s="81">
        <f>MEMÓRIA!F59</f>
        <v>36</v>
      </c>
      <c r="H40" s="82">
        <f t="shared" si="2"/>
        <v>1725.48</v>
      </c>
    </row>
    <row r="41" spans="1:8" ht="30" customHeight="1">
      <c r="A41" s="77" t="s">
        <v>130</v>
      </c>
      <c r="B41" s="88" t="s">
        <v>67</v>
      </c>
      <c r="C41" s="91" t="s">
        <v>240</v>
      </c>
      <c r="D41" s="94" t="s">
        <v>201</v>
      </c>
      <c r="E41" s="92" t="s">
        <v>38</v>
      </c>
      <c r="F41" s="80">
        <v>674.24</v>
      </c>
      <c r="G41" s="81">
        <f>MEMÓRIA!F61</f>
        <v>9.43</v>
      </c>
      <c r="H41" s="82">
        <f t="shared" si="2"/>
        <v>6358.0832</v>
      </c>
    </row>
    <row r="42" spans="1:8" ht="30" customHeight="1">
      <c r="A42" s="272" t="s">
        <v>68</v>
      </c>
      <c r="B42" s="272"/>
      <c r="C42" s="272"/>
      <c r="D42" s="273" t="s">
        <v>69</v>
      </c>
      <c r="E42" s="272"/>
      <c r="F42" s="272"/>
      <c r="G42" s="272"/>
      <c r="H42" s="83">
        <f>SUM(H35:H41)</f>
        <v>10192.6705</v>
      </c>
    </row>
    <row r="43" spans="1:8" ht="29.25" hidden="1" customHeight="1">
      <c r="A43" s="278"/>
      <c r="B43" s="279"/>
      <c r="C43" s="279"/>
      <c r="D43" s="279"/>
      <c r="E43" s="279"/>
      <c r="F43" s="279"/>
      <c r="G43" s="279"/>
      <c r="H43" s="280"/>
    </row>
    <row r="44" spans="1:8" ht="30" customHeight="1">
      <c r="A44" s="84" t="s">
        <v>25</v>
      </c>
      <c r="B44" s="85"/>
      <c r="C44" s="85"/>
      <c r="D44" s="86" t="s">
        <v>70</v>
      </c>
      <c r="E44" s="84" t="s">
        <v>1</v>
      </c>
      <c r="F44" s="123" t="s">
        <v>191</v>
      </c>
      <c r="G44" s="123" t="s">
        <v>44</v>
      </c>
      <c r="H44" s="84" t="s">
        <v>346</v>
      </c>
    </row>
    <row r="45" spans="1:8" ht="30" customHeight="1">
      <c r="A45" s="77" t="s">
        <v>131</v>
      </c>
      <c r="B45" s="88" t="s">
        <v>79</v>
      </c>
      <c r="C45" s="88" t="s">
        <v>36</v>
      </c>
      <c r="D45" s="89" t="s">
        <v>78</v>
      </c>
      <c r="E45" s="87" t="s">
        <v>74</v>
      </c>
      <c r="F45" s="80">
        <v>154.38</v>
      </c>
      <c r="G45" s="81">
        <f>MEMÓRIA!F65</f>
        <v>12</v>
      </c>
      <c r="H45" s="82">
        <f>G45*F45</f>
        <v>1852.56</v>
      </c>
    </row>
    <row r="46" spans="1:8" ht="30" customHeight="1">
      <c r="A46" s="77" t="s">
        <v>132</v>
      </c>
      <c r="B46" s="88" t="s">
        <v>86</v>
      </c>
      <c r="C46" s="88" t="s">
        <v>36</v>
      </c>
      <c r="D46" s="89" t="s">
        <v>84</v>
      </c>
      <c r="E46" s="87" t="s">
        <v>74</v>
      </c>
      <c r="F46" s="80">
        <v>820.79</v>
      </c>
      <c r="G46" s="81">
        <f>MEMÓRIA!F67</f>
        <v>4</v>
      </c>
      <c r="H46" s="82">
        <f>G46*F46</f>
        <v>3283.16</v>
      </c>
    </row>
    <row r="47" spans="1:8" ht="30" customHeight="1">
      <c r="A47" s="77" t="s">
        <v>133</v>
      </c>
      <c r="B47" s="88" t="s">
        <v>82</v>
      </c>
      <c r="C47" s="88" t="s">
        <v>36</v>
      </c>
      <c r="D47" s="89" t="s">
        <v>81</v>
      </c>
      <c r="E47" s="87" t="s">
        <v>74</v>
      </c>
      <c r="F47" s="80">
        <v>909.09</v>
      </c>
      <c r="G47" s="81">
        <f>MEMÓRIA!F69</f>
        <v>9</v>
      </c>
      <c r="H47" s="82">
        <f>G47*F47</f>
        <v>8181.81</v>
      </c>
    </row>
    <row r="48" spans="1:8" ht="30" customHeight="1">
      <c r="A48" s="77" t="s">
        <v>134</v>
      </c>
      <c r="B48" s="88" t="s">
        <v>104</v>
      </c>
      <c r="C48" s="88" t="s">
        <v>36</v>
      </c>
      <c r="D48" s="89" t="s">
        <v>105</v>
      </c>
      <c r="E48" s="87" t="s">
        <v>74</v>
      </c>
      <c r="F48" s="80">
        <v>997.39</v>
      </c>
      <c r="G48" s="81">
        <f>MEMÓRIA!F71</f>
        <v>3</v>
      </c>
      <c r="H48" s="82">
        <f>G48*F48</f>
        <v>2992.17</v>
      </c>
    </row>
    <row r="49" spans="1:8" ht="30" customHeight="1">
      <c r="A49" s="272" t="s">
        <v>75</v>
      </c>
      <c r="B49" s="272"/>
      <c r="C49" s="272"/>
      <c r="D49" s="272" t="s">
        <v>69</v>
      </c>
      <c r="E49" s="272"/>
      <c r="F49" s="272"/>
      <c r="G49" s="272"/>
      <c r="H49" s="83">
        <f>SUM(H45:H48)</f>
        <v>16309.699999999999</v>
      </c>
    </row>
    <row r="50" spans="1:8" ht="30" customHeight="1">
      <c r="A50" s="95" t="s">
        <v>235</v>
      </c>
      <c r="B50" s="95"/>
      <c r="C50" s="95"/>
      <c r="D50" s="96" t="s">
        <v>236</v>
      </c>
      <c r="E50" s="84" t="s">
        <v>1</v>
      </c>
      <c r="F50" s="123" t="s">
        <v>191</v>
      </c>
      <c r="G50" s="123" t="s">
        <v>44</v>
      </c>
      <c r="H50" s="84" t="s">
        <v>346</v>
      </c>
    </row>
    <row r="51" spans="1:8" ht="33.75" customHeight="1">
      <c r="A51" s="97" t="s">
        <v>241</v>
      </c>
      <c r="B51" s="98" t="s">
        <v>239</v>
      </c>
      <c r="C51" s="97" t="s">
        <v>240</v>
      </c>
      <c r="D51" s="99" t="str">
        <f>UPPER("Sinalização horizontal em massa termoplástica à quente por aspersão,  espessura de 1,5 mm, para faixas")</f>
        <v>SINALIZAÇÃO HORIZONTAL EM MASSA TERMOPLÁSTICA À QUENTE POR ASPERSÃO,  ESPESSURA DE 1,5 MM, PARA FAIXAS</v>
      </c>
      <c r="E51" s="97" t="s">
        <v>16</v>
      </c>
      <c r="F51" s="100">
        <v>70.75</v>
      </c>
      <c r="G51" s="81">
        <f>MEMÓRIA!F74</f>
        <v>494.01</v>
      </c>
      <c r="H51" s="82">
        <f>G51*F51</f>
        <v>34951.207499999997</v>
      </c>
    </row>
    <row r="52" spans="1:8" ht="30" customHeight="1">
      <c r="A52" s="272" t="s">
        <v>244</v>
      </c>
      <c r="B52" s="272"/>
      <c r="C52" s="272"/>
      <c r="D52" s="272"/>
      <c r="E52" s="272"/>
      <c r="F52" s="272"/>
      <c r="G52" s="272"/>
      <c r="H52" s="83">
        <f>H51</f>
        <v>34951.207499999997</v>
      </c>
    </row>
    <row r="53" spans="1:8" ht="30" customHeight="1">
      <c r="A53" s="274" t="s">
        <v>190</v>
      </c>
      <c r="B53" s="274"/>
      <c r="C53" s="274"/>
      <c r="D53" s="274" t="s">
        <v>69</v>
      </c>
      <c r="E53" s="274"/>
      <c r="F53" s="274"/>
      <c r="G53" s="274"/>
      <c r="H53" s="7">
        <f>H52+H49+H42+H32+H21</f>
        <v>2097810.3167999997</v>
      </c>
    </row>
    <row r="54" spans="1:8" ht="26.25" hidden="1" customHeight="1">
      <c r="A54" s="278"/>
      <c r="B54" s="279"/>
      <c r="C54" s="279"/>
      <c r="D54" s="279"/>
      <c r="E54" s="279"/>
      <c r="F54" s="279"/>
      <c r="G54" s="279"/>
      <c r="H54" s="280"/>
    </row>
    <row r="55" spans="1:8" ht="30" customHeight="1">
      <c r="A55" s="6" t="s">
        <v>100</v>
      </c>
      <c r="B55" s="275" t="s">
        <v>194</v>
      </c>
      <c r="C55" s="276"/>
      <c r="D55" s="276"/>
      <c r="E55" s="276"/>
      <c r="F55" s="276"/>
      <c r="G55" s="276"/>
      <c r="H55" s="277"/>
    </row>
    <row r="56" spans="1:8" ht="30" customHeight="1">
      <c r="A56" s="84" t="s">
        <v>55</v>
      </c>
      <c r="B56" s="85"/>
      <c r="C56" s="85"/>
      <c r="D56" s="86" t="s">
        <v>45</v>
      </c>
      <c r="E56" s="84" t="s">
        <v>1</v>
      </c>
      <c r="F56" s="123" t="s">
        <v>191</v>
      </c>
      <c r="G56" s="123" t="s">
        <v>44</v>
      </c>
      <c r="H56" s="84" t="s">
        <v>346</v>
      </c>
    </row>
    <row r="57" spans="1:8" ht="33.75" customHeight="1">
      <c r="A57" s="77" t="s">
        <v>135</v>
      </c>
      <c r="B57" s="87" t="s">
        <v>19</v>
      </c>
      <c r="C57" s="88" t="s">
        <v>240</v>
      </c>
      <c r="D57" s="89" t="s">
        <v>20</v>
      </c>
      <c r="E57" s="87" t="s">
        <v>16</v>
      </c>
      <c r="F57" s="80">
        <v>11.95</v>
      </c>
      <c r="G57" s="81">
        <f>MEMÓRIA!F78</f>
        <v>9253.0300000000007</v>
      </c>
      <c r="H57" s="82">
        <f>G57*F57</f>
        <v>110573.70850000001</v>
      </c>
    </row>
    <row r="58" spans="1:8" ht="30" customHeight="1">
      <c r="A58" s="77" t="s">
        <v>257</v>
      </c>
      <c r="B58" s="87" t="s">
        <v>32</v>
      </c>
      <c r="C58" s="88" t="s">
        <v>240</v>
      </c>
      <c r="D58" s="89" t="s">
        <v>33</v>
      </c>
      <c r="E58" s="87" t="s">
        <v>16</v>
      </c>
      <c r="F58" s="80">
        <v>7.49</v>
      </c>
      <c r="G58" s="81">
        <f>MEMÓRIA!F80</f>
        <v>9253.0300000000007</v>
      </c>
      <c r="H58" s="82">
        <f t="shared" ref="H58:H61" si="3">G58*F58</f>
        <v>69305.194700000007</v>
      </c>
    </row>
    <row r="59" spans="1:8" ht="30" customHeight="1">
      <c r="A59" s="77" t="s">
        <v>136</v>
      </c>
      <c r="B59" s="87" t="s">
        <v>39</v>
      </c>
      <c r="C59" s="88" t="s">
        <v>240</v>
      </c>
      <c r="D59" s="89" t="s">
        <v>46</v>
      </c>
      <c r="E59" s="87" t="s">
        <v>38</v>
      </c>
      <c r="F59" s="80">
        <f t="shared" ref="F59:F61" si="4">F18</f>
        <v>1557.28</v>
      </c>
      <c r="G59" s="81">
        <f>MEMÓRIA!F82</f>
        <v>462.65</v>
      </c>
      <c r="H59" s="82">
        <f t="shared" si="3"/>
        <v>720475.59199999995</v>
      </c>
    </row>
    <row r="60" spans="1:8" ht="37.5" customHeight="1">
      <c r="A60" s="77" t="s">
        <v>137</v>
      </c>
      <c r="B60" s="87">
        <v>57801</v>
      </c>
      <c r="C60" s="88" t="s">
        <v>36</v>
      </c>
      <c r="D60" s="89" t="s">
        <v>40</v>
      </c>
      <c r="E60" s="87" t="s">
        <v>38</v>
      </c>
      <c r="F60" s="80">
        <v>17.5</v>
      </c>
      <c r="G60" s="81">
        <f>MEMÓRIA!F84</f>
        <v>462.65</v>
      </c>
      <c r="H60" s="82">
        <f t="shared" si="3"/>
        <v>8096.375</v>
      </c>
    </row>
    <row r="61" spans="1:8" ht="30" customHeight="1">
      <c r="A61" s="77" t="s">
        <v>138</v>
      </c>
      <c r="B61" s="87">
        <v>57807</v>
      </c>
      <c r="C61" s="88" t="s">
        <v>36</v>
      </c>
      <c r="D61" s="89" t="s">
        <v>41</v>
      </c>
      <c r="E61" s="87" t="s">
        <v>26</v>
      </c>
      <c r="F61" s="80">
        <f t="shared" si="4"/>
        <v>3.1</v>
      </c>
      <c r="G61" s="81">
        <f>MEMÓRIA!F86</f>
        <v>4626.5</v>
      </c>
      <c r="H61" s="82">
        <f t="shared" si="3"/>
        <v>14342.15</v>
      </c>
    </row>
    <row r="62" spans="1:8" ht="30" customHeight="1">
      <c r="A62" s="272" t="s">
        <v>95</v>
      </c>
      <c r="B62" s="272"/>
      <c r="C62" s="272"/>
      <c r="D62" s="272"/>
      <c r="E62" s="272"/>
      <c r="F62" s="272"/>
      <c r="G62" s="272"/>
      <c r="H62" s="83">
        <f>SUM(H57:H61)</f>
        <v>922793.02020000003</v>
      </c>
    </row>
    <row r="63" spans="1:8" ht="4.9000000000000004" hidden="1" customHeight="1">
      <c r="A63" s="101"/>
      <c r="B63" s="101"/>
      <c r="C63" s="101"/>
      <c r="E63" s="101"/>
      <c r="F63" s="101"/>
      <c r="G63" s="101"/>
      <c r="H63" s="101"/>
    </row>
    <row r="64" spans="1:8" ht="30" customHeight="1">
      <c r="A64" s="84" t="s">
        <v>59</v>
      </c>
      <c r="B64" s="85"/>
      <c r="C64" s="85"/>
      <c r="D64" s="86" t="s">
        <v>88</v>
      </c>
      <c r="E64" s="84" t="s">
        <v>1</v>
      </c>
      <c r="F64" s="123" t="s">
        <v>191</v>
      </c>
      <c r="G64" s="123" t="s">
        <v>44</v>
      </c>
      <c r="H64" s="84" t="s">
        <v>346</v>
      </c>
    </row>
    <row r="65" spans="1:8" ht="30" customHeight="1">
      <c r="A65" s="77" t="s">
        <v>140</v>
      </c>
      <c r="B65" s="87" t="s">
        <v>19</v>
      </c>
      <c r="C65" s="88" t="s">
        <v>240</v>
      </c>
      <c r="D65" s="89" t="s">
        <v>20</v>
      </c>
      <c r="E65" s="87" t="s">
        <v>16</v>
      </c>
      <c r="F65" s="80">
        <v>11.95</v>
      </c>
      <c r="G65" s="81">
        <f>MEMÓRIA!F89</f>
        <v>226.64</v>
      </c>
      <c r="H65" s="82">
        <f>G65*F65</f>
        <v>2708.3479999999995</v>
      </c>
    </row>
    <row r="66" spans="1:8" ht="30" customHeight="1">
      <c r="A66" s="77" t="s">
        <v>141</v>
      </c>
      <c r="B66" s="87" t="s">
        <v>27</v>
      </c>
      <c r="C66" s="88" t="s">
        <v>240</v>
      </c>
      <c r="D66" s="89" t="s">
        <v>28</v>
      </c>
      <c r="E66" s="87" t="s">
        <v>16</v>
      </c>
      <c r="F66" s="80">
        <f>F25</f>
        <v>21.34</v>
      </c>
      <c r="G66" s="81">
        <f>MEMÓRIA!F91</f>
        <v>4532.79</v>
      </c>
      <c r="H66" s="82">
        <f t="shared" ref="H66:H72" si="5">G66*F66</f>
        <v>96729.738599999997</v>
      </c>
    </row>
    <row r="67" spans="1:8" ht="30" customHeight="1">
      <c r="A67" s="77" t="s">
        <v>142</v>
      </c>
      <c r="B67" s="87" t="s">
        <v>29</v>
      </c>
      <c r="C67" s="88" t="s">
        <v>240</v>
      </c>
      <c r="D67" s="89" t="s">
        <v>30</v>
      </c>
      <c r="E67" s="87" t="s">
        <v>16</v>
      </c>
      <c r="F67" s="80">
        <f>F26</f>
        <v>15.29</v>
      </c>
      <c r="G67" s="81">
        <f>MEMÓRIA!F94</f>
        <v>4532.79</v>
      </c>
      <c r="H67" s="82">
        <f t="shared" si="5"/>
        <v>69306.359100000001</v>
      </c>
    </row>
    <row r="68" spans="1:8" ht="30" customHeight="1">
      <c r="A68" s="77" t="s">
        <v>258</v>
      </c>
      <c r="B68" s="87" t="s">
        <v>32</v>
      </c>
      <c r="C68" s="88" t="s">
        <v>240</v>
      </c>
      <c r="D68" s="89" t="s">
        <v>33</v>
      </c>
      <c r="E68" s="87" t="s">
        <v>16</v>
      </c>
      <c r="F68" s="80">
        <f t="shared" ref="F68:F72" si="6">F27</f>
        <v>7.49</v>
      </c>
      <c r="G68" s="81">
        <f>MEMÓRIA!F97</f>
        <v>9065.58</v>
      </c>
      <c r="H68" s="82">
        <f t="shared" si="5"/>
        <v>67901.194199999998</v>
      </c>
    </row>
    <row r="69" spans="1:8" ht="60">
      <c r="A69" s="77" t="s">
        <v>143</v>
      </c>
      <c r="B69" s="87" t="s">
        <v>35</v>
      </c>
      <c r="C69" s="88" t="s">
        <v>36</v>
      </c>
      <c r="D69" s="89" t="s">
        <v>37</v>
      </c>
      <c r="E69" s="87" t="s">
        <v>38</v>
      </c>
      <c r="F69" s="80">
        <f t="shared" si="6"/>
        <v>642.26</v>
      </c>
      <c r="G69" s="81">
        <f>MEMÓRIA!F99</f>
        <v>906.56</v>
      </c>
      <c r="H69" s="82">
        <f t="shared" si="5"/>
        <v>582247.22560000001</v>
      </c>
    </row>
    <row r="70" spans="1:8" ht="30" customHeight="1">
      <c r="A70" s="77" t="s">
        <v>144</v>
      </c>
      <c r="B70" s="87" t="s">
        <v>39</v>
      </c>
      <c r="C70" s="88" t="s">
        <v>240</v>
      </c>
      <c r="D70" s="89" t="s">
        <v>46</v>
      </c>
      <c r="E70" s="87" t="s">
        <v>38</v>
      </c>
      <c r="F70" s="80">
        <f t="shared" si="6"/>
        <v>1557.28</v>
      </c>
      <c r="G70" s="81">
        <f>MEMÓRIA!F101</f>
        <v>226.64</v>
      </c>
      <c r="H70" s="82">
        <f t="shared" si="5"/>
        <v>352941.93919999996</v>
      </c>
    </row>
    <row r="71" spans="1:8" ht="30" customHeight="1">
      <c r="A71" s="77" t="s">
        <v>145</v>
      </c>
      <c r="B71" s="87">
        <v>57801</v>
      </c>
      <c r="C71" s="88" t="s">
        <v>36</v>
      </c>
      <c r="D71" s="89" t="s">
        <v>40</v>
      </c>
      <c r="E71" s="87" t="s">
        <v>38</v>
      </c>
      <c r="F71" s="80">
        <f t="shared" si="6"/>
        <v>17.5</v>
      </c>
      <c r="G71" s="81">
        <f>MEMÓRIA!F103</f>
        <v>226.64</v>
      </c>
      <c r="H71" s="82">
        <f t="shared" si="5"/>
        <v>3966.2</v>
      </c>
    </row>
    <row r="72" spans="1:8" ht="30" customHeight="1">
      <c r="A72" s="77" t="s">
        <v>146</v>
      </c>
      <c r="B72" s="87">
        <v>57807</v>
      </c>
      <c r="C72" s="88" t="s">
        <v>36</v>
      </c>
      <c r="D72" s="89" t="s">
        <v>41</v>
      </c>
      <c r="E72" s="87" t="s">
        <v>26</v>
      </c>
      <c r="F72" s="80">
        <f t="shared" si="6"/>
        <v>3.1</v>
      </c>
      <c r="G72" s="81">
        <f>MEMÓRIA!F105</f>
        <v>2266.4</v>
      </c>
      <c r="H72" s="82">
        <f t="shared" si="5"/>
        <v>7025.84</v>
      </c>
    </row>
    <row r="73" spans="1:8" ht="30" customHeight="1">
      <c r="A73" s="272" t="s">
        <v>96</v>
      </c>
      <c r="B73" s="272"/>
      <c r="C73" s="272"/>
      <c r="D73" s="272"/>
      <c r="E73" s="272"/>
      <c r="F73" s="272"/>
      <c r="G73" s="272"/>
      <c r="H73" s="83">
        <f>SUM(H65:H72)</f>
        <v>1182826.8447</v>
      </c>
    </row>
    <row r="74" spans="1:8" ht="15.75" hidden="1" customHeight="1">
      <c r="A74" s="101"/>
      <c r="B74" s="101"/>
      <c r="C74" s="101"/>
      <c r="E74" s="101"/>
      <c r="F74" s="101"/>
      <c r="G74" s="101"/>
      <c r="H74" s="101"/>
    </row>
    <row r="75" spans="1:8" ht="37.5" customHeight="1">
      <c r="A75" s="84" t="s">
        <v>61</v>
      </c>
      <c r="B75" s="85"/>
      <c r="C75" s="85"/>
      <c r="D75" s="86" t="s">
        <v>54</v>
      </c>
      <c r="E75" s="84" t="s">
        <v>1</v>
      </c>
      <c r="F75" s="123" t="s">
        <v>191</v>
      </c>
      <c r="G75" s="123" t="s">
        <v>44</v>
      </c>
      <c r="H75" s="84" t="s">
        <v>346</v>
      </c>
    </row>
    <row r="76" spans="1:8" ht="33.75" customHeight="1">
      <c r="A76" s="77" t="s">
        <v>148</v>
      </c>
      <c r="B76" s="88" t="s">
        <v>56</v>
      </c>
      <c r="C76" s="88" t="s">
        <v>36</v>
      </c>
      <c r="D76" s="89" t="s">
        <v>57</v>
      </c>
      <c r="E76" s="87" t="s">
        <v>180</v>
      </c>
      <c r="F76" s="80">
        <f>F35</f>
        <v>8.51</v>
      </c>
      <c r="G76" s="81">
        <f>MEMÓRIA!F108</f>
        <v>1025</v>
      </c>
      <c r="H76" s="82">
        <f>G76*F76</f>
        <v>8722.75</v>
      </c>
    </row>
    <row r="77" spans="1:8" ht="33.75" customHeight="1">
      <c r="A77" s="77" t="s">
        <v>149</v>
      </c>
      <c r="B77" s="88" t="s">
        <v>60</v>
      </c>
      <c r="C77" s="88" t="s">
        <v>240</v>
      </c>
      <c r="D77" s="89" t="s">
        <v>196</v>
      </c>
      <c r="E77" s="87" t="s">
        <v>38</v>
      </c>
      <c r="F77" s="80">
        <f>F36</f>
        <v>279.44</v>
      </c>
      <c r="G77" s="81">
        <f>MEMÓRIA!F110</f>
        <v>69.19</v>
      </c>
      <c r="H77" s="82">
        <f t="shared" ref="H77:H83" si="7">G77*F77</f>
        <v>19334.453600000001</v>
      </c>
    </row>
    <row r="78" spans="1:8" ht="33.75" customHeight="1">
      <c r="A78" s="77" t="s">
        <v>150</v>
      </c>
      <c r="B78" s="88" t="s">
        <v>62</v>
      </c>
      <c r="C78" s="88" t="s">
        <v>240</v>
      </c>
      <c r="D78" s="93" t="s">
        <v>254</v>
      </c>
      <c r="E78" s="87" t="s">
        <v>38</v>
      </c>
      <c r="F78" s="80">
        <f>F37</f>
        <v>49</v>
      </c>
      <c r="G78" s="81">
        <f>MEMÓRIA!F112</f>
        <v>115.32</v>
      </c>
      <c r="H78" s="82">
        <f t="shared" si="7"/>
        <v>5650.6799999999994</v>
      </c>
    </row>
    <row r="79" spans="1:8" ht="33.75" customHeight="1">
      <c r="A79" s="77" t="s">
        <v>151</v>
      </c>
      <c r="B79" s="88" t="s">
        <v>64</v>
      </c>
      <c r="C79" s="88" t="s">
        <v>240</v>
      </c>
      <c r="D79" s="94" t="s">
        <v>197</v>
      </c>
      <c r="E79" s="87" t="s">
        <v>38</v>
      </c>
      <c r="F79" s="80">
        <f>F38</f>
        <v>24.54</v>
      </c>
      <c r="G79" s="81">
        <f>MEMÓRIA!F115</f>
        <v>115.32</v>
      </c>
      <c r="H79" s="82">
        <f t="shared" si="7"/>
        <v>2829.9527999999996</v>
      </c>
    </row>
    <row r="80" spans="1:8" ht="33.75" customHeight="1">
      <c r="A80" s="77" t="s">
        <v>152</v>
      </c>
      <c r="B80" s="88" t="s">
        <v>27</v>
      </c>
      <c r="C80" s="88" t="s">
        <v>240</v>
      </c>
      <c r="D80" s="94" t="s">
        <v>198</v>
      </c>
      <c r="E80" s="87" t="s">
        <v>16</v>
      </c>
      <c r="F80" s="80">
        <f>F66</f>
        <v>21.34</v>
      </c>
      <c r="G80" s="81">
        <f>MEMÓRIA!F117</f>
        <v>38</v>
      </c>
      <c r="H80" s="82">
        <f t="shared" si="7"/>
        <v>810.92</v>
      </c>
    </row>
    <row r="81" spans="1:8" ht="33.75" customHeight="1">
      <c r="A81" s="77" t="s">
        <v>153</v>
      </c>
      <c r="B81" s="88" t="s">
        <v>65</v>
      </c>
      <c r="C81" s="88" t="s">
        <v>240</v>
      </c>
      <c r="D81" s="94" t="s">
        <v>199</v>
      </c>
      <c r="E81" s="87" t="s">
        <v>38</v>
      </c>
      <c r="F81" s="80">
        <f t="shared" ref="F81:F83" si="8">F39</f>
        <v>139.27000000000001</v>
      </c>
      <c r="G81" s="81">
        <f>MEMÓRIA!F119</f>
        <v>72.989999999999995</v>
      </c>
      <c r="H81" s="82">
        <f t="shared" si="7"/>
        <v>10165.317300000001</v>
      </c>
    </row>
    <row r="82" spans="1:8" ht="33.75" customHeight="1">
      <c r="A82" s="77" t="s">
        <v>154</v>
      </c>
      <c r="B82" s="88" t="s">
        <v>66</v>
      </c>
      <c r="C82" s="88" t="s">
        <v>240</v>
      </c>
      <c r="D82" s="94" t="s">
        <v>200</v>
      </c>
      <c r="E82" s="87" t="s">
        <v>180</v>
      </c>
      <c r="F82" s="80">
        <f t="shared" si="8"/>
        <v>47.93</v>
      </c>
      <c r="G82" s="81">
        <f>MEMÓRIA!F122</f>
        <v>1025</v>
      </c>
      <c r="H82" s="82">
        <f t="shared" si="7"/>
        <v>49128.25</v>
      </c>
    </row>
    <row r="83" spans="1:8" ht="33.75" customHeight="1">
      <c r="A83" s="77" t="s">
        <v>155</v>
      </c>
      <c r="B83" s="88" t="s">
        <v>67</v>
      </c>
      <c r="C83" s="88" t="s">
        <v>240</v>
      </c>
      <c r="D83" s="94" t="s">
        <v>201</v>
      </c>
      <c r="E83" s="87" t="s">
        <v>38</v>
      </c>
      <c r="F83" s="80">
        <f t="shared" si="8"/>
        <v>674.24</v>
      </c>
      <c r="G83" s="81">
        <f>MEMÓRIA!F124</f>
        <v>76.789999999999992</v>
      </c>
      <c r="H83" s="82">
        <f t="shared" si="7"/>
        <v>51774.889599999995</v>
      </c>
    </row>
    <row r="84" spans="1:8" ht="30.6" customHeight="1">
      <c r="A84" s="272" t="s">
        <v>68</v>
      </c>
      <c r="B84" s="272"/>
      <c r="C84" s="272"/>
      <c r="D84" s="272" t="s">
        <v>69</v>
      </c>
      <c r="E84" s="272"/>
      <c r="F84" s="272"/>
      <c r="G84" s="272"/>
      <c r="H84" s="83">
        <f>SUM(H76:H83)</f>
        <v>148417.2133</v>
      </c>
    </row>
    <row r="85" spans="1:8" ht="27.75" hidden="1" customHeight="1">
      <c r="A85" s="102"/>
      <c r="B85" s="102"/>
      <c r="C85" s="102"/>
      <c r="D85" s="103"/>
      <c r="E85" s="102"/>
    </row>
    <row r="86" spans="1:8" ht="26.25" customHeight="1">
      <c r="A86" s="84" t="s">
        <v>63</v>
      </c>
      <c r="B86" s="85"/>
      <c r="C86" s="85"/>
      <c r="D86" s="86" t="s">
        <v>70</v>
      </c>
      <c r="E86" s="84" t="s">
        <v>1</v>
      </c>
      <c r="F86" s="123" t="s">
        <v>191</v>
      </c>
      <c r="G86" s="123" t="s">
        <v>44</v>
      </c>
      <c r="H86" s="84" t="s">
        <v>346</v>
      </c>
    </row>
    <row r="87" spans="1:8" ht="33.75" customHeight="1">
      <c r="A87" s="77" t="s">
        <v>156</v>
      </c>
      <c r="B87" s="88" t="s">
        <v>79</v>
      </c>
      <c r="C87" s="88" t="s">
        <v>36</v>
      </c>
      <c r="D87" s="89" t="s">
        <v>78</v>
      </c>
      <c r="E87" s="87" t="s">
        <v>74</v>
      </c>
      <c r="F87" s="80">
        <f>F45</f>
        <v>154.38</v>
      </c>
      <c r="G87" s="81">
        <f>MEMÓRIA!F128</f>
        <v>6</v>
      </c>
      <c r="H87" s="82">
        <f>G87*F87</f>
        <v>926.28</v>
      </c>
    </row>
    <row r="88" spans="1:8" ht="33.75" customHeight="1">
      <c r="A88" s="77" t="s">
        <v>157</v>
      </c>
      <c r="B88" s="88" t="s">
        <v>86</v>
      </c>
      <c r="C88" s="88" t="s">
        <v>36</v>
      </c>
      <c r="D88" s="89" t="s">
        <v>84</v>
      </c>
      <c r="E88" s="87" t="s">
        <v>74</v>
      </c>
      <c r="F88" s="80">
        <f>F46</f>
        <v>820.79</v>
      </c>
      <c r="G88" s="81">
        <f>MEMÓRIA!F130</f>
        <v>16</v>
      </c>
      <c r="H88" s="82">
        <f>G88*F88</f>
        <v>13132.64</v>
      </c>
    </row>
    <row r="89" spans="1:8" ht="33.75" customHeight="1">
      <c r="A89" s="77" t="s">
        <v>158</v>
      </c>
      <c r="B89" s="88" t="s">
        <v>82</v>
      </c>
      <c r="C89" s="88" t="s">
        <v>36</v>
      </c>
      <c r="D89" s="89" t="s">
        <v>81</v>
      </c>
      <c r="E89" s="87" t="s">
        <v>74</v>
      </c>
      <c r="F89" s="80">
        <f>F47</f>
        <v>909.09</v>
      </c>
      <c r="G89" s="81">
        <f>MEMÓRIA!F132</f>
        <v>8</v>
      </c>
      <c r="H89" s="82">
        <f>G89*F89</f>
        <v>7272.72</v>
      </c>
    </row>
    <row r="90" spans="1:8" ht="30.6" customHeight="1">
      <c r="A90" s="272" t="s">
        <v>75</v>
      </c>
      <c r="B90" s="272"/>
      <c r="C90" s="272"/>
      <c r="D90" s="272" t="s">
        <v>69</v>
      </c>
      <c r="E90" s="272"/>
      <c r="F90" s="272"/>
      <c r="G90" s="272"/>
      <c r="H90" s="83">
        <f>SUM(H87:H89)</f>
        <v>21331.64</v>
      </c>
    </row>
    <row r="91" spans="1:8" ht="30.6" customHeight="1">
      <c r="A91" s="95" t="s">
        <v>237</v>
      </c>
      <c r="B91" s="95"/>
      <c r="C91" s="95"/>
      <c r="D91" s="96" t="s">
        <v>236</v>
      </c>
      <c r="E91" s="95"/>
      <c r="F91" s="95"/>
      <c r="G91" s="95"/>
      <c r="H91" s="83"/>
    </row>
    <row r="92" spans="1:8" ht="36" customHeight="1">
      <c r="A92" s="77" t="s">
        <v>242</v>
      </c>
      <c r="B92" s="98" t="s">
        <v>239</v>
      </c>
      <c r="C92" s="97" t="s">
        <v>240</v>
      </c>
      <c r="D92" s="99" t="str">
        <f>UPPER("Sinalização horizontal em massa termoplástica à quente por aspersão,  espessura de 1,5 mm, para faixas")</f>
        <v>SINALIZAÇÃO HORIZONTAL EM MASSA TERMOPLÁSTICA À QUENTE POR ASPERSÃO,  ESPESSURA DE 1,5 MM, PARA FAIXAS</v>
      </c>
      <c r="E92" s="97" t="s">
        <v>16</v>
      </c>
      <c r="F92" s="100">
        <v>70.75</v>
      </c>
      <c r="G92" s="81">
        <f>MEMÓRIA!F135</f>
        <v>586.51</v>
      </c>
      <c r="H92" s="82">
        <f>G92*F92</f>
        <v>41495.582499999997</v>
      </c>
    </row>
    <row r="93" spans="1:8" ht="30.6" customHeight="1">
      <c r="A93" s="272" t="s">
        <v>244</v>
      </c>
      <c r="B93" s="272"/>
      <c r="C93" s="272"/>
      <c r="D93" s="272"/>
      <c r="E93" s="272"/>
      <c r="F93" s="272"/>
      <c r="G93" s="272"/>
      <c r="H93" s="83">
        <f>H92</f>
        <v>41495.582499999997</v>
      </c>
    </row>
    <row r="94" spans="1:8" ht="30" customHeight="1">
      <c r="A94" s="274" t="s">
        <v>195</v>
      </c>
      <c r="B94" s="274"/>
      <c r="C94" s="274"/>
      <c r="D94" s="274" t="s">
        <v>69</v>
      </c>
      <c r="E94" s="274"/>
      <c r="F94" s="274"/>
      <c r="G94" s="274"/>
      <c r="H94" s="7">
        <f>H93+H90+H84+H73+H62</f>
        <v>2316864.3007</v>
      </c>
    </row>
    <row r="95" spans="1:8" ht="16.5" hidden="1" customHeight="1">
      <c r="A95" s="106"/>
      <c r="B95" s="106"/>
      <c r="C95" s="106"/>
      <c r="D95" s="106"/>
      <c r="E95" s="106"/>
      <c r="F95" s="106"/>
      <c r="G95" s="106"/>
      <c r="H95" s="106"/>
    </row>
    <row r="96" spans="1:8" ht="30.6" customHeight="1">
      <c r="A96" s="6" t="s">
        <v>99</v>
      </c>
      <c r="B96" s="275" t="s">
        <v>453</v>
      </c>
      <c r="C96" s="276"/>
      <c r="D96" s="276"/>
      <c r="E96" s="276"/>
      <c r="F96" s="276"/>
      <c r="G96" s="276"/>
      <c r="H96" s="277"/>
    </row>
    <row r="97" spans="1:10" ht="30.6" customHeight="1">
      <c r="A97" s="84" t="s">
        <v>71</v>
      </c>
      <c r="B97" s="85"/>
      <c r="C97" s="85"/>
      <c r="D97" s="86" t="s">
        <v>45</v>
      </c>
      <c r="E97" s="84" t="s">
        <v>1</v>
      </c>
      <c r="F97" s="123" t="s">
        <v>191</v>
      </c>
      <c r="G97" s="123" t="s">
        <v>44</v>
      </c>
      <c r="H97" s="84" t="s">
        <v>346</v>
      </c>
    </row>
    <row r="98" spans="1:10" ht="30.6" customHeight="1">
      <c r="A98" s="77" t="s">
        <v>159</v>
      </c>
      <c r="B98" s="87" t="s">
        <v>19</v>
      </c>
      <c r="C98" s="88" t="s">
        <v>240</v>
      </c>
      <c r="D98" s="89" t="s">
        <v>20</v>
      </c>
      <c r="E98" s="87" t="s">
        <v>16</v>
      </c>
      <c r="F98" s="80">
        <f>F57</f>
        <v>11.95</v>
      </c>
      <c r="G98" s="81">
        <f>MEMÓRIA!F140</f>
        <v>12912.63</v>
      </c>
      <c r="H98" s="82">
        <f>G98*F98</f>
        <v>154305.92849999998</v>
      </c>
      <c r="J98" s="62"/>
    </row>
    <row r="99" spans="1:10" ht="30.6" customHeight="1">
      <c r="A99" s="77" t="s">
        <v>259</v>
      </c>
      <c r="B99" s="87" t="s">
        <v>32</v>
      </c>
      <c r="C99" s="88" t="s">
        <v>240</v>
      </c>
      <c r="D99" s="89" t="s">
        <v>33</v>
      </c>
      <c r="E99" s="87" t="s">
        <v>16</v>
      </c>
      <c r="F99" s="80">
        <f>F58</f>
        <v>7.49</v>
      </c>
      <c r="G99" s="81">
        <f>MEMÓRIA!F142</f>
        <v>12912.63</v>
      </c>
      <c r="H99" s="82">
        <f>G99*F99</f>
        <v>96715.598700000002</v>
      </c>
    </row>
    <row r="100" spans="1:10" ht="30.6" customHeight="1">
      <c r="A100" s="77" t="s">
        <v>160</v>
      </c>
      <c r="B100" s="87" t="s">
        <v>39</v>
      </c>
      <c r="C100" s="88" t="s">
        <v>240</v>
      </c>
      <c r="D100" s="89" t="s">
        <v>46</v>
      </c>
      <c r="E100" s="87" t="s">
        <v>38</v>
      </c>
      <c r="F100" s="80">
        <f>F59</f>
        <v>1557.28</v>
      </c>
      <c r="G100" s="81">
        <f>MEMÓRIA!F144</f>
        <v>645.63</v>
      </c>
      <c r="H100" s="82">
        <f>G100*F100</f>
        <v>1005426.6864</v>
      </c>
      <c r="J100" s="62"/>
    </row>
    <row r="101" spans="1:10" ht="30.6" customHeight="1">
      <c r="A101" s="77" t="s">
        <v>161</v>
      </c>
      <c r="B101" s="87">
        <v>57801</v>
      </c>
      <c r="C101" s="88" t="s">
        <v>36</v>
      </c>
      <c r="D101" s="89" t="s">
        <v>40</v>
      </c>
      <c r="E101" s="87" t="s">
        <v>38</v>
      </c>
      <c r="F101" s="80">
        <f>F60</f>
        <v>17.5</v>
      </c>
      <c r="G101" s="81">
        <f>MEMÓRIA!F146</f>
        <v>645.63</v>
      </c>
      <c r="H101" s="82">
        <f>G101*F101</f>
        <v>11298.525</v>
      </c>
    </row>
    <row r="102" spans="1:10" ht="30.6" customHeight="1">
      <c r="A102" s="77" t="s">
        <v>170</v>
      </c>
      <c r="B102" s="87">
        <v>57807</v>
      </c>
      <c r="C102" s="88" t="s">
        <v>36</v>
      </c>
      <c r="D102" s="89" t="s">
        <v>41</v>
      </c>
      <c r="E102" s="87" t="s">
        <v>26</v>
      </c>
      <c r="F102" s="80">
        <f>F61</f>
        <v>3.1</v>
      </c>
      <c r="G102" s="81">
        <f>MEMÓRIA!F148</f>
        <v>7747.56</v>
      </c>
      <c r="H102" s="82">
        <f>G102*F102</f>
        <v>24017.436000000002</v>
      </c>
    </row>
    <row r="103" spans="1:10" ht="30.6" customHeight="1">
      <c r="A103" s="272" t="s">
        <v>95</v>
      </c>
      <c r="B103" s="272"/>
      <c r="C103" s="272"/>
      <c r="D103" s="272"/>
      <c r="E103" s="272"/>
      <c r="F103" s="272"/>
      <c r="G103" s="272"/>
      <c r="H103" s="83">
        <f>SUM(H98:H102)</f>
        <v>1291764.1745999998</v>
      </c>
    </row>
    <row r="104" spans="1:10" ht="16.5" hidden="1" customHeight="1">
      <c r="A104" s="107"/>
      <c r="B104" s="107"/>
      <c r="C104" s="107"/>
      <c r="D104" s="107"/>
      <c r="E104" s="107"/>
      <c r="F104" s="107"/>
      <c r="G104" s="107"/>
      <c r="H104" s="108"/>
    </row>
    <row r="105" spans="1:10" ht="30.6" customHeight="1">
      <c r="A105" s="84" t="s">
        <v>72</v>
      </c>
      <c r="B105" s="85"/>
      <c r="C105" s="85"/>
      <c r="D105" s="86" t="s">
        <v>88</v>
      </c>
      <c r="E105" s="84" t="s">
        <v>1</v>
      </c>
      <c r="F105" s="123" t="s">
        <v>191</v>
      </c>
      <c r="G105" s="123" t="s">
        <v>44</v>
      </c>
      <c r="H105" s="84" t="s">
        <v>346</v>
      </c>
    </row>
    <row r="106" spans="1:10" ht="35.25" customHeight="1">
      <c r="A106" s="77" t="s">
        <v>162</v>
      </c>
      <c r="B106" s="87" t="s">
        <v>19</v>
      </c>
      <c r="C106" s="88" t="s">
        <v>240</v>
      </c>
      <c r="D106" s="89" t="s">
        <v>20</v>
      </c>
      <c r="E106" s="87" t="s">
        <v>16</v>
      </c>
      <c r="F106" s="80">
        <f>F65</f>
        <v>11.95</v>
      </c>
      <c r="G106" s="81">
        <f>MEMÓRIA!F151</f>
        <v>182.18</v>
      </c>
      <c r="H106" s="82">
        <f>G106*F106</f>
        <v>2177.0509999999999</v>
      </c>
    </row>
    <row r="107" spans="1:10" ht="30.6" customHeight="1">
      <c r="A107" s="77" t="s">
        <v>163</v>
      </c>
      <c r="B107" s="87" t="s">
        <v>27</v>
      </c>
      <c r="C107" s="88" t="s">
        <v>240</v>
      </c>
      <c r="D107" s="89" t="s">
        <v>28</v>
      </c>
      <c r="E107" s="87" t="s">
        <v>16</v>
      </c>
      <c r="F107" s="80">
        <f t="shared" ref="F107:F113" si="9">F66</f>
        <v>21.34</v>
      </c>
      <c r="G107" s="81">
        <f>MEMÓRIA!F153</f>
        <v>3643.54</v>
      </c>
      <c r="H107" s="82">
        <f t="shared" ref="H107:H113" si="10">G107*F107</f>
        <v>77753.143599999996</v>
      </c>
    </row>
    <row r="108" spans="1:10" ht="30.6" customHeight="1">
      <c r="A108" s="77" t="s">
        <v>164</v>
      </c>
      <c r="B108" s="87" t="s">
        <v>29</v>
      </c>
      <c r="C108" s="88" t="s">
        <v>240</v>
      </c>
      <c r="D108" s="89" t="s">
        <v>30</v>
      </c>
      <c r="E108" s="87" t="s">
        <v>16</v>
      </c>
      <c r="F108" s="80">
        <f t="shared" si="9"/>
        <v>15.29</v>
      </c>
      <c r="G108" s="81">
        <f>MEMÓRIA!F156</f>
        <v>3643.54</v>
      </c>
      <c r="H108" s="82">
        <f t="shared" si="10"/>
        <v>55709.726599999995</v>
      </c>
    </row>
    <row r="109" spans="1:10" ht="30.6" customHeight="1">
      <c r="A109" s="77" t="s">
        <v>165</v>
      </c>
      <c r="B109" s="87" t="s">
        <v>32</v>
      </c>
      <c r="C109" s="88" t="s">
        <v>240</v>
      </c>
      <c r="D109" s="89" t="s">
        <v>33</v>
      </c>
      <c r="E109" s="87" t="s">
        <v>16</v>
      </c>
      <c r="F109" s="80">
        <f t="shared" si="9"/>
        <v>7.49</v>
      </c>
      <c r="G109" s="81">
        <f>MEMÓRIA!F159</f>
        <v>7287.08</v>
      </c>
      <c r="H109" s="82">
        <f t="shared" si="10"/>
        <v>54580.229200000002</v>
      </c>
    </row>
    <row r="110" spans="1:10" ht="54" customHeight="1">
      <c r="A110" s="77" t="s">
        <v>166</v>
      </c>
      <c r="B110" s="87" t="s">
        <v>35</v>
      </c>
      <c r="C110" s="88" t="s">
        <v>36</v>
      </c>
      <c r="D110" s="89" t="s">
        <v>37</v>
      </c>
      <c r="E110" s="87" t="s">
        <v>38</v>
      </c>
      <c r="F110" s="80">
        <f t="shared" si="9"/>
        <v>642.26</v>
      </c>
      <c r="G110" s="81">
        <f>MEMÓRIA!F161</f>
        <v>728.71</v>
      </c>
      <c r="H110" s="82">
        <f t="shared" si="10"/>
        <v>468021.28460000001</v>
      </c>
    </row>
    <row r="111" spans="1:10" ht="30.6" customHeight="1">
      <c r="A111" s="77" t="s">
        <v>167</v>
      </c>
      <c r="B111" s="87" t="s">
        <v>39</v>
      </c>
      <c r="C111" s="88" t="s">
        <v>240</v>
      </c>
      <c r="D111" s="89" t="s">
        <v>46</v>
      </c>
      <c r="E111" s="87" t="s">
        <v>38</v>
      </c>
      <c r="F111" s="80">
        <f t="shared" si="9"/>
        <v>1557.28</v>
      </c>
      <c r="G111" s="81">
        <f>MEMÓRIA!F163</f>
        <v>182.18</v>
      </c>
      <c r="H111" s="82">
        <f t="shared" si="10"/>
        <v>283705.27039999998</v>
      </c>
    </row>
    <row r="112" spans="1:10" ht="30.6" customHeight="1">
      <c r="A112" s="77" t="s">
        <v>172</v>
      </c>
      <c r="B112" s="87">
        <v>57801</v>
      </c>
      <c r="C112" s="88" t="s">
        <v>36</v>
      </c>
      <c r="D112" s="89" t="s">
        <v>40</v>
      </c>
      <c r="E112" s="87" t="s">
        <v>38</v>
      </c>
      <c r="F112" s="80">
        <f t="shared" si="9"/>
        <v>17.5</v>
      </c>
      <c r="G112" s="81">
        <f>MEMÓRIA!F165</f>
        <v>182.18</v>
      </c>
      <c r="H112" s="82">
        <f t="shared" si="10"/>
        <v>3188.15</v>
      </c>
    </row>
    <row r="113" spans="1:10" ht="30.6" customHeight="1">
      <c r="A113" s="77" t="s">
        <v>173</v>
      </c>
      <c r="B113" s="87">
        <v>57807</v>
      </c>
      <c r="C113" s="88" t="s">
        <v>36</v>
      </c>
      <c r="D113" s="89" t="s">
        <v>41</v>
      </c>
      <c r="E113" s="87" t="s">
        <v>26</v>
      </c>
      <c r="F113" s="80">
        <f t="shared" si="9"/>
        <v>3.1</v>
      </c>
      <c r="G113" s="81">
        <f>MEMÓRIA!F167</f>
        <v>2186.16</v>
      </c>
      <c r="H113" s="82">
        <f t="shared" si="10"/>
        <v>6777.0959999999995</v>
      </c>
    </row>
    <row r="114" spans="1:10" ht="30.6" customHeight="1">
      <c r="A114" s="272" t="s">
        <v>96</v>
      </c>
      <c r="B114" s="272"/>
      <c r="C114" s="272"/>
      <c r="D114" s="272"/>
      <c r="E114" s="272"/>
      <c r="F114" s="272"/>
      <c r="G114" s="272"/>
      <c r="H114" s="83">
        <f>SUM(H106:H113)</f>
        <v>951911.95140000014</v>
      </c>
      <c r="J114" s="62"/>
    </row>
    <row r="115" spans="1:10" ht="10.5" hidden="1" customHeight="1">
      <c r="A115" s="107"/>
      <c r="B115" s="107"/>
      <c r="C115" s="107"/>
      <c r="D115" s="107"/>
      <c r="E115" s="107"/>
      <c r="F115" s="107"/>
      <c r="G115" s="107"/>
      <c r="H115" s="108"/>
    </row>
    <row r="116" spans="1:10" ht="30.6" customHeight="1">
      <c r="A116" s="84" t="s">
        <v>73</v>
      </c>
      <c r="B116" s="85"/>
      <c r="C116" s="85"/>
      <c r="D116" s="86" t="s">
        <v>70</v>
      </c>
      <c r="E116" s="84" t="s">
        <v>1</v>
      </c>
      <c r="F116" s="123" t="s">
        <v>191</v>
      </c>
      <c r="G116" s="123" t="s">
        <v>44</v>
      </c>
      <c r="H116" s="84" t="s">
        <v>346</v>
      </c>
    </row>
    <row r="117" spans="1:10" ht="30.6" customHeight="1">
      <c r="A117" s="77" t="s">
        <v>168</v>
      </c>
      <c r="B117" s="88" t="s">
        <v>82</v>
      </c>
      <c r="C117" s="88" t="s">
        <v>36</v>
      </c>
      <c r="D117" s="89" t="s">
        <v>81</v>
      </c>
      <c r="E117" s="87" t="s">
        <v>74</v>
      </c>
      <c r="F117" s="80">
        <f>F89</f>
        <v>909.09</v>
      </c>
      <c r="G117" s="81">
        <f>MEMÓRIA!F170</f>
        <v>4</v>
      </c>
      <c r="H117" s="82">
        <f>G117*F117</f>
        <v>3636.36</v>
      </c>
    </row>
    <row r="118" spans="1:10" ht="30.6" customHeight="1">
      <c r="A118" s="77"/>
      <c r="B118" s="114" t="s">
        <v>296</v>
      </c>
      <c r="C118" s="114" t="s">
        <v>287</v>
      </c>
      <c r="D118" s="94" t="s">
        <v>78</v>
      </c>
      <c r="E118" s="114" t="s">
        <v>74</v>
      </c>
      <c r="F118" s="80">
        <v>154.38</v>
      </c>
      <c r="G118" s="81">
        <f>MEMÓRIA!F172</f>
        <v>10</v>
      </c>
      <c r="H118" s="82">
        <f>F118*G118</f>
        <v>1543.8</v>
      </c>
    </row>
    <row r="119" spans="1:10" ht="30.6" customHeight="1">
      <c r="A119" s="272" t="s">
        <v>75</v>
      </c>
      <c r="B119" s="272"/>
      <c r="C119" s="272"/>
      <c r="D119" s="272"/>
      <c r="E119" s="272"/>
      <c r="F119" s="272"/>
      <c r="G119" s="272"/>
      <c r="H119" s="83">
        <f>SUM(H117:H118)</f>
        <v>5180.16</v>
      </c>
    </row>
    <row r="120" spans="1:10" ht="30.6" customHeight="1">
      <c r="A120" s="95" t="s">
        <v>238</v>
      </c>
      <c r="B120" s="95"/>
      <c r="C120" s="95"/>
      <c r="D120" s="96" t="s">
        <v>236</v>
      </c>
      <c r="E120" s="84" t="s">
        <v>1</v>
      </c>
      <c r="F120" s="123" t="s">
        <v>191</v>
      </c>
      <c r="G120" s="123" t="s">
        <v>44</v>
      </c>
      <c r="H120" s="84" t="s">
        <v>346</v>
      </c>
    </row>
    <row r="121" spans="1:10" ht="35.25" customHeight="1">
      <c r="A121" s="97" t="s">
        <v>243</v>
      </c>
      <c r="B121" s="98" t="s">
        <v>239</v>
      </c>
      <c r="C121" s="97" t="s">
        <v>240</v>
      </c>
      <c r="D121" s="99" t="str">
        <f>UPPER("Sinalização horizontal em massa termoplástica à quente por aspersão,  espessura de 1,5 mm, para faixas")</f>
        <v>SINALIZAÇÃO HORIZONTAL EM MASSA TERMOPLÁSTICA À QUENTE POR ASPERSÃO,  ESPESSURA DE 1,5 MM, PARA FAIXAS</v>
      </c>
      <c r="E121" s="97" t="s">
        <v>16</v>
      </c>
      <c r="F121" s="100">
        <f>F92</f>
        <v>70.75</v>
      </c>
      <c r="G121" s="81">
        <f>MEMÓRIA!F175</f>
        <v>537.09</v>
      </c>
      <c r="H121" s="109">
        <f>G121*F121</f>
        <v>37999.1175</v>
      </c>
    </row>
    <row r="122" spans="1:10" ht="30.6" customHeight="1">
      <c r="A122" s="97" t="s">
        <v>403</v>
      </c>
      <c r="B122" s="112">
        <v>13521</v>
      </c>
      <c r="C122" s="114" t="s">
        <v>274</v>
      </c>
      <c r="D122" s="270" t="s">
        <v>275</v>
      </c>
      <c r="E122" s="114" t="s">
        <v>74</v>
      </c>
      <c r="F122" s="80">
        <v>74.25</v>
      </c>
      <c r="G122" s="271">
        <v>19</v>
      </c>
      <c r="H122" s="109">
        <f>G122*F122</f>
        <v>1410.75</v>
      </c>
    </row>
    <row r="123" spans="1:10" ht="30.6" customHeight="1">
      <c r="A123" s="97" t="s">
        <v>404</v>
      </c>
      <c r="B123" s="114" t="s">
        <v>276</v>
      </c>
      <c r="C123" s="114" t="s">
        <v>240</v>
      </c>
      <c r="D123" s="94" t="s">
        <v>277</v>
      </c>
      <c r="E123" s="114" t="s">
        <v>278</v>
      </c>
      <c r="F123" s="80">
        <v>60.41</v>
      </c>
      <c r="G123" s="81">
        <f>MEMÓRIA!F179</f>
        <v>1.08</v>
      </c>
      <c r="H123" s="109">
        <f t="shared" ref="H123:H124" si="11">G123*F123</f>
        <v>65.242800000000003</v>
      </c>
    </row>
    <row r="124" spans="1:10" ht="30.6" customHeight="1">
      <c r="A124" s="97" t="s">
        <v>405</v>
      </c>
      <c r="B124" s="114" t="s">
        <v>279</v>
      </c>
      <c r="C124" s="114" t="s">
        <v>240</v>
      </c>
      <c r="D124" s="94" t="s">
        <v>280</v>
      </c>
      <c r="E124" s="114" t="s">
        <v>281</v>
      </c>
      <c r="F124" s="80">
        <v>26.79</v>
      </c>
      <c r="G124" s="81">
        <f>MEMÓRIA!F181</f>
        <v>129.60000000000002</v>
      </c>
      <c r="H124" s="109">
        <f t="shared" si="11"/>
        <v>3471.9840000000004</v>
      </c>
    </row>
    <row r="125" spans="1:10" ht="30.6" customHeight="1">
      <c r="A125" s="272" t="s">
        <v>244</v>
      </c>
      <c r="B125" s="272"/>
      <c r="C125" s="272"/>
      <c r="D125" s="272"/>
      <c r="E125" s="272"/>
      <c r="F125" s="272"/>
      <c r="G125" s="272"/>
      <c r="H125" s="83">
        <f>SUM(H121:H124)</f>
        <v>42947.094299999997</v>
      </c>
    </row>
    <row r="126" spans="1:10" ht="30" customHeight="1">
      <c r="A126" s="274" t="s">
        <v>454</v>
      </c>
      <c r="B126" s="274"/>
      <c r="C126" s="274"/>
      <c r="D126" s="274" t="s">
        <v>69</v>
      </c>
      <c r="E126" s="274"/>
      <c r="F126" s="274"/>
      <c r="G126" s="274"/>
      <c r="H126" s="7">
        <f>H125+H119+H114+H103</f>
        <v>2291803.3802999998</v>
      </c>
    </row>
    <row r="127" spans="1:10" ht="24" hidden="1" customHeight="1">
      <c r="A127" s="107"/>
      <c r="B127" s="107"/>
      <c r="C127" s="107"/>
      <c r="D127" s="107"/>
      <c r="E127" s="107"/>
      <c r="F127" s="107"/>
      <c r="G127" s="107"/>
      <c r="H127" s="108"/>
    </row>
    <row r="128" spans="1:10" s="156" customFormat="1" ht="29.25" hidden="1" customHeight="1">
      <c r="A128" s="154"/>
      <c r="B128" s="154"/>
      <c r="C128" s="154"/>
      <c r="D128" s="154"/>
      <c r="E128" s="154"/>
      <c r="F128" s="154"/>
      <c r="G128" s="154"/>
      <c r="H128" s="155"/>
    </row>
    <row r="129" spans="1:8" s="156" customFormat="1" ht="30" customHeight="1">
      <c r="A129" s="6">
        <v>5</v>
      </c>
      <c r="B129" s="275" t="s">
        <v>328</v>
      </c>
      <c r="C129" s="276"/>
      <c r="D129" s="276"/>
      <c r="E129" s="276"/>
      <c r="F129" s="276"/>
      <c r="G129" s="276"/>
      <c r="H129" s="277"/>
    </row>
    <row r="130" spans="1:8" s="156" customFormat="1" ht="30" customHeight="1">
      <c r="A130" s="110" t="s">
        <v>92</v>
      </c>
      <c r="B130" s="111"/>
      <c r="C130" s="111"/>
      <c r="D130" s="113" t="s">
        <v>262</v>
      </c>
      <c r="E130" s="84" t="s">
        <v>1</v>
      </c>
      <c r="F130" s="123" t="s">
        <v>191</v>
      </c>
      <c r="G130" s="123" t="s">
        <v>44</v>
      </c>
      <c r="H130" s="84" t="s">
        <v>346</v>
      </c>
    </row>
    <row r="131" spans="1:8" s="156" customFormat="1" ht="30" customHeight="1">
      <c r="A131" s="114" t="s">
        <v>169</v>
      </c>
      <c r="B131" s="112">
        <v>96402</v>
      </c>
      <c r="C131" s="112" t="s">
        <v>263</v>
      </c>
      <c r="D131" s="94" t="s">
        <v>264</v>
      </c>
      <c r="E131" s="87" t="s">
        <v>16</v>
      </c>
      <c r="F131" s="80">
        <v>2.84</v>
      </c>
      <c r="G131" s="158">
        <f>'MEMORIA DE CALCULO TAMBORY'!T5</f>
        <v>12479.17</v>
      </c>
      <c r="H131" s="80">
        <f>G131*F131</f>
        <v>35440.842799999999</v>
      </c>
    </row>
    <row r="132" spans="1:8" s="156" customFormat="1" ht="35.25" customHeight="1">
      <c r="A132" s="114" t="s">
        <v>174</v>
      </c>
      <c r="B132" s="112">
        <v>95995</v>
      </c>
      <c r="C132" s="112" t="s">
        <v>263</v>
      </c>
      <c r="D132" s="94" t="s">
        <v>265</v>
      </c>
      <c r="E132" s="87" t="s">
        <v>38</v>
      </c>
      <c r="F132" s="80">
        <v>1448.12</v>
      </c>
      <c r="G132" s="157">
        <f>'MEMORIA DE CALCULO TAMBORY'!T9</f>
        <v>623.96</v>
      </c>
      <c r="H132" s="80">
        <f t="shared" ref="H132:H136" si="12">G132*F132</f>
        <v>903568.95519999997</v>
      </c>
    </row>
    <row r="133" spans="1:8" s="156" customFormat="1" ht="33.75" customHeight="1">
      <c r="A133" s="114" t="s">
        <v>175</v>
      </c>
      <c r="B133" s="112">
        <v>95877</v>
      </c>
      <c r="C133" s="112" t="s">
        <v>263</v>
      </c>
      <c r="D133" s="94" t="s">
        <v>266</v>
      </c>
      <c r="E133" s="87" t="s">
        <v>26</v>
      </c>
      <c r="F133" s="80">
        <v>1.75</v>
      </c>
      <c r="G133" s="158">
        <f>'MEMORIA DE CALCULO TAMBORY'!T14</f>
        <v>1622.29</v>
      </c>
      <c r="H133" s="80">
        <f t="shared" si="12"/>
        <v>2839.0074999999997</v>
      </c>
    </row>
    <row r="134" spans="1:8" s="156" customFormat="1" ht="36" customHeight="1">
      <c r="A134" s="114" t="s">
        <v>176</v>
      </c>
      <c r="B134" s="112">
        <v>96001</v>
      </c>
      <c r="C134" s="112" t="s">
        <v>263</v>
      </c>
      <c r="D134" s="94" t="s">
        <v>268</v>
      </c>
      <c r="E134" s="87" t="s">
        <v>16</v>
      </c>
      <c r="F134" s="80">
        <v>7.39</v>
      </c>
      <c r="G134" s="158">
        <f>'MEMORIA DE CALCULO TAMBORY'!T17</f>
        <v>12479.17</v>
      </c>
      <c r="H134" s="80">
        <f t="shared" si="12"/>
        <v>92221.066299999991</v>
      </c>
    </row>
    <row r="135" spans="1:8" s="156" customFormat="1" ht="50.25" customHeight="1">
      <c r="A135" s="114" t="s">
        <v>177</v>
      </c>
      <c r="B135" s="112">
        <v>100984</v>
      </c>
      <c r="C135" s="112" t="s">
        <v>263</v>
      </c>
      <c r="D135" s="94" t="s">
        <v>270</v>
      </c>
      <c r="E135" s="87" t="s">
        <v>38</v>
      </c>
      <c r="F135" s="80">
        <v>8.44</v>
      </c>
      <c r="G135" s="157">
        <f>'MEMORIA DE CALCULO TAMBORY'!T20</f>
        <v>623.96</v>
      </c>
      <c r="H135" s="80">
        <f t="shared" si="12"/>
        <v>5266.2223999999997</v>
      </c>
    </row>
    <row r="136" spans="1:8" s="156" customFormat="1" ht="37.5" customHeight="1">
      <c r="A136" s="114" t="s">
        <v>396</v>
      </c>
      <c r="B136" s="112">
        <v>95877</v>
      </c>
      <c r="C136" s="112" t="s">
        <v>263</v>
      </c>
      <c r="D136" s="94" t="s">
        <v>266</v>
      </c>
      <c r="E136" s="87" t="s">
        <v>26</v>
      </c>
      <c r="F136" s="80">
        <v>1.75</v>
      </c>
      <c r="G136" s="158">
        <f>'MEMORIA DE CALCULO TAMBORY'!T24</f>
        <v>1622.29</v>
      </c>
      <c r="H136" s="80">
        <f t="shared" si="12"/>
        <v>2839.0074999999997</v>
      </c>
    </row>
    <row r="137" spans="1:8" s="156" customFormat="1" ht="30" customHeight="1">
      <c r="A137" s="272" t="s">
        <v>334</v>
      </c>
      <c r="B137" s="272"/>
      <c r="C137" s="272"/>
      <c r="D137" s="273"/>
      <c r="E137" s="272"/>
      <c r="F137" s="272"/>
      <c r="G137" s="272"/>
      <c r="H137" s="83">
        <f>SUM(H131:H136)</f>
        <v>1042175.1016999998</v>
      </c>
    </row>
    <row r="138" spans="1:8" s="156" customFormat="1" ht="30" customHeight="1">
      <c r="A138" s="110" t="s">
        <v>93</v>
      </c>
      <c r="B138" s="111"/>
      <c r="C138" s="111"/>
      <c r="D138" s="113" t="s">
        <v>282</v>
      </c>
      <c r="E138" s="84" t="s">
        <v>1</v>
      </c>
      <c r="F138" s="123" t="s">
        <v>191</v>
      </c>
      <c r="G138" s="123" t="s">
        <v>44</v>
      </c>
      <c r="H138" s="84" t="s">
        <v>346</v>
      </c>
    </row>
    <row r="139" spans="1:8" s="156" customFormat="1" ht="33.75" customHeight="1">
      <c r="A139" s="114" t="s">
        <v>178</v>
      </c>
      <c r="B139" s="112">
        <v>101619</v>
      </c>
      <c r="C139" s="114" t="s">
        <v>263</v>
      </c>
      <c r="D139" s="94" t="s">
        <v>283</v>
      </c>
      <c r="E139" s="87" t="s">
        <v>38</v>
      </c>
      <c r="F139" s="80">
        <v>247.57</v>
      </c>
      <c r="G139" s="157">
        <f>'MEMORIA DE CALCULO TAMBORY'!T46</f>
        <v>13.03</v>
      </c>
      <c r="H139" s="80">
        <f>G139*F139</f>
        <v>3225.8370999999997</v>
      </c>
    </row>
    <row r="140" spans="1:8" s="156" customFormat="1" ht="48.75" customHeight="1">
      <c r="A140" s="114" t="s">
        <v>179</v>
      </c>
      <c r="B140" s="112">
        <v>94273</v>
      </c>
      <c r="C140" s="114" t="s">
        <v>263</v>
      </c>
      <c r="D140" s="94" t="s">
        <v>284</v>
      </c>
      <c r="E140" s="87" t="s">
        <v>180</v>
      </c>
      <c r="F140" s="80">
        <v>48.95</v>
      </c>
      <c r="G140" s="157">
        <f>'MEMORIA DE CALCULO TAMBORY'!T51</f>
        <v>54</v>
      </c>
      <c r="H140" s="80">
        <f t="shared" ref="H140:H146" si="13">G140*F140</f>
        <v>2643.3</v>
      </c>
    </row>
    <row r="141" spans="1:8" s="156" customFormat="1" ht="39" customHeight="1">
      <c r="A141" s="114" t="s">
        <v>397</v>
      </c>
      <c r="B141" s="112">
        <v>94294</v>
      </c>
      <c r="C141" s="114" t="s">
        <v>263</v>
      </c>
      <c r="D141" s="94" t="s">
        <v>285</v>
      </c>
      <c r="E141" s="87" t="s">
        <v>180</v>
      </c>
      <c r="F141" s="80">
        <v>7.48</v>
      </c>
      <c r="G141" s="157">
        <f>'MEMORIA DE CALCULO TAMBORY'!T54</f>
        <v>54</v>
      </c>
      <c r="H141" s="80">
        <f t="shared" si="13"/>
        <v>403.92</v>
      </c>
    </row>
    <row r="142" spans="1:8" s="156" customFormat="1" ht="32.25" customHeight="1">
      <c r="A142" s="114" t="s">
        <v>398</v>
      </c>
      <c r="B142" s="112">
        <v>94283</v>
      </c>
      <c r="C142" s="114" t="s">
        <v>263</v>
      </c>
      <c r="D142" s="94" t="s">
        <v>286</v>
      </c>
      <c r="E142" s="87" t="s">
        <v>180</v>
      </c>
      <c r="F142" s="80">
        <v>65.94</v>
      </c>
      <c r="G142" s="157">
        <f>'MEMORIA DE CALCULO TAMBORY'!T57</f>
        <v>181</v>
      </c>
      <c r="H142" s="80">
        <f t="shared" si="13"/>
        <v>11935.14</v>
      </c>
    </row>
    <row r="143" spans="1:8" s="156" customFormat="1" ht="30" customHeight="1">
      <c r="A143" s="114" t="s">
        <v>399</v>
      </c>
      <c r="B143" s="112" t="s">
        <v>56</v>
      </c>
      <c r="C143" s="114" t="s">
        <v>287</v>
      </c>
      <c r="D143" s="94" t="s">
        <v>57</v>
      </c>
      <c r="E143" s="87" t="s">
        <v>180</v>
      </c>
      <c r="F143" s="80">
        <v>8.51</v>
      </c>
      <c r="G143" s="157">
        <f>'MEMORIA DE CALCULO TAMBORY'!T60</f>
        <v>54</v>
      </c>
      <c r="H143" s="80">
        <f t="shared" si="13"/>
        <v>459.53999999999996</v>
      </c>
    </row>
    <row r="144" spans="1:8" s="156" customFormat="1" ht="30" customHeight="1">
      <c r="A144" s="114" t="s">
        <v>400</v>
      </c>
      <c r="B144" s="112" t="s">
        <v>289</v>
      </c>
      <c r="C144" s="114" t="s">
        <v>287</v>
      </c>
      <c r="D144" s="94" t="s">
        <v>290</v>
      </c>
      <c r="E144" s="87" t="s">
        <v>16</v>
      </c>
      <c r="F144" s="80">
        <v>22.15</v>
      </c>
      <c r="G144" s="157">
        <f>'MEMORIA DE CALCULO TAMBORY'!T63</f>
        <v>81.45</v>
      </c>
      <c r="H144" s="80">
        <f t="shared" si="13"/>
        <v>1804.1174999999998</v>
      </c>
    </row>
    <row r="145" spans="1:8" s="156" customFormat="1" ht="30" customHeight="1">
      <c r="A145" s="114" t="s">
        <v>401</v>
      </c>
      <c r="B145" s="112" t="s">
        <v>203</v>
      </c>
      <c r="C145" s="114" t="s">
        <v>240</v>
      </c>
      <c r="D145" s="94" t="s">
        <v>292</v>
      </c>
      <c r="E145" s="87" t="s">
        <v>293</v>
      </c>
      <c r="F145" s="80">
        <v>13.11</v>
      </c>
      <c r="G145" s="157">
        <f>'MEMORIA DE CALCULO TAMBORY'!T68</f>
        <v>12.22</v>
      </c>
      <c r="H145" s="80">
        <f t="shared" si="13"/>
        <v>160.20420000000001</v>
      </c>
    </row>
    <row r="146" spans="1:8" s="156" customFormat="1" ht="36" customHeight="1">
      <c r="A146" s="114" t="s">
        <v>402</v>
      </c>
      <c r="B146" s="112">
        <v>95877</v>
      </c>
      <c r="C146" s="114" t="s">
        <v>263</v>
      </c>
      <c r="D146" s="94" t="s">
        <v>266</v>
      </c>
      <c r="E146" s="87" t="s">
        <v>26</v>
      </c>
      <c r="F146" s="80">
        <v>1.75</v>
      </c>
      <c r="G146" s="157">
        <f>'MEMORIA DE CALCULO TAMBORY'!T73</f>
        <v>31.77</v>
      </c>
      <c r="H146" s="80">
        <f t="shared" si="13"/>
        <v>55.597499999999997</v>
      </c>
    </row>
    <row r="147" spans="1:8" ht="32.25" customHeight="1">
      <c r="A147" s="272" t="s">
        <v>343</v>
      </c>
      <c r="B147" s="272"/>
      <c r="C147" s="272"/>
      <c r="D147" s="273"/>
      <c r="E147" s="272"/>
      <c r="F147" s="272"/>
      <c r="G147" s="272"/>
      <c r="H147" s="83">
        <f>SUM(H139:H146)</f>
        <v>20687.656299999999</v>
      </c>
    </row>
    <row r="148" spans="1:8" ht="32.25" customHeight="1">
      <c r="A148" s="110" t="s">
        <v>94</v>
      </c>
      <c r="B148" s="111"/>
      <c r="C148" s="111"/>
      <c r="D148" s="113" t="s">
        <v>295</v>
      </c>
      <c r="E148" s="84" t="s">
        <v>1</v>
      </c>
      <c r="F148" s="123" t="s">
        <v>191</v>
      </c>
      <c r="G148" s="123" t="s">
        <v>44</v>
      </c>
      <c r="H148" s="84" t="s">
        <v>346</v>
      </c>
    </row>
    <row r="149" spans="1:8" ht="32.25" customHeight="1">
      <c r="A149" s="114" t="s">
        <v>181</v>
      </c>
      <c r="B149" s="114" t="s">
        <v>296</v>
      </c>
      <c r="C149" s="114" t="s">
        <v>287</v>
      </c>
      <c r="D149" s="94" t="s">
        <v>78</v>
      </c>
      <c r="E149" s="114" t="s">
        <v>74</v>
      </c>
      <c r="F149" s="80">
        <v>154.38</v>
      </c>
      <c r="G149" s="114">
        <f>'MEMORIA DE CALCULO TAMBORY'!T78</f>
        <v>13</v>
      </c>
      <c r="H149" s="80">
        <f>F149*G149</f>
        <v>2006.94</v>
      </c>
    </row>
    <row r="150" spans="1:8" ht="32.25" customHeight="1">
      <c r="A150" s="114" t="s">
        <v>182</v>
      </c>
      <c r="B150" s="114" t="s">
        <v>297</v>
      </c>
      <c r="C150" s="114" t="s">
        <v>287</v>
      </c>
      <c r="D150" s="94" t="s">
        <v>81</v>
      </c>
      <c r="E150" s="114" t="s">
        <v>74</v>
      </c>
      <c r="F150" s="80">
        <v>909.09</v>
      </c>
      <c r="G150" s="114">
        <f>'MEMORIA DE CALCULO TAMBORY'!T81</f>
        <v>3</v>
      </c>
      <c r="H150" s="80">
        <f>G150*F150</f>
        <v>2727.27</v>
      </c>
    </row>
    <row r="151" spans="1:8" ht="31.5" customHeight="1">
      <c r="A151" s="272" t="s">
        <v>347</v>
      </c>
      <c r="B151" s="272"/>
      <c r="C151" s="272"/>
      <c r="D151" s="273"/>
      <c r="E151" s="272"/>
      <c r="F151" s="272"/>
      <c r="G151" s="272"/>
      <c r="H151" s="83">
        <f>SUM(H149:H150)</f>
        <v>4734.21</v>
      </c>
    </row>
    <row r="152" spans="1:8" ht="31.5" customHeight="1">
      <c r="A152" s="110" t="s">
        <v>103</v>
      </c>
      <c r="B152" s="111"/>
      <c r="C152" s="111"/>
      <c r="D152" s="113" t="s">
        <v>273</v>
      </c>
      <c r="E152" s="84" t="s">
        <v>1</v>
      </c>
      <c r="F152" s="123" t="s">
        <v>191</v>
      </c>
      <c r="G152" s="123" t="s">
        <v>44</v>
      </c>
      <c r="H152" s="84" t="s">
        <v>346</v>
      </c>
    </row>
    <row r="153" spans="1:8" ht="31.5" customHeight="1">
      <c r="A153" s="114" t="s">
        <v>185</v>
      </c>
      <c r="B153" s="114" t="s">
        <v>239</v>
      </c>
      <c r="C153" s="114" t="s">
        <v>240</v>
      </c>
      <c r="D153" s="94" t="str">
        <f>UPPER("Sinalização horizontal em massa termoplástica à quente por aspersão,  espessura de 1,5 mm, para faixas")</f>
        <v>SINALIZAÇÃO HORIZONTAL EM MASSA TERMOPLÁSTICA À QUENTE POR ASPERSÃO,  ESPESSURA DE 1,5 MM, PARA FAIXAS</v>
      </c>
      <c r="E153" s="114" t="s">
        <v>16</v>
      </c>
      <c r="F153" s="115">
        <f>F121</f>
        <v>70.75</v>
      </c>
      <c r="G153" s="114">
        <f>'MEMORIA DE CALCULO TAMBORY'!T28</f>
        <v>638.01</v>
      </c>
      <c r="H153" s="80">
        <f>G153*F153</f>
        <v>45139.207499999997</v>
      </c>
    </row>
    <row r="154" spans="1:8" ht="31.5" customHeight="1">
      <c r="A154" s="114" t="s">
        <v>186</v>
      </c>
      <c r="B154" s="112">
        <v>13521</v>
      </c>
      <c r="C154" s="114" t="s">
        <v>274</v>
      </c>
      <c r="D154" s="94" t="s">
        <v>275</v>
      </c>
      <c r="E154" s="114" t="s">
        <v>74</v>
      </c>
      <c r="F154" s="80">
        <v>74.25</v>
      </c>
      <c r="G154" s="114">
        <f>'MEMORIA DE CALCULO TAMBORY'!T33</f>
        <v>35</v>
      </c>
      <c r="H154" s="80">
        <f t="shared" ref="H154:H156" si="14">G154*F154</f>
        <v>2598.75</v>
      </c>
    </row>
    <row r="155" spans="1:8" ht="31.5" customHeight="1">
      <c r="A155" s="114" t="s">
        <v>187</v>
      </c>
      <c r="B155" s="114" t="s">
        <v>276</v>
      </c>
      <c r="C155" s="114" t="s">
        <v>240</v>
      </c>
      <c r="D155" s="94" t="s">
        <v>277</v>
      </c>
      <c r="E155" s="114" t="s">
        <v>278</v>
      </c>
      <c r="F155" s="80">
        <f>F123</f>
        <v>60.41</v>
      </c>
      <c r="G155" s="114">
        <f>'MEMORIA DE CALCULO TAMBORY'!T36</f>
        <v>3.15</v>
      </c>
      <c r="H155" s="80">
        <f t="shared" si="14"/>
        <v>190.29149999999998</v>
      </c>
    </row>
    <row r="156" spans="1:8" ht="31.5" customHeight="1">
      <c r="A156" s="114" t="s">
        <v>188</v>
      </c>
      <c r="B156" s="114" t="s">
        <v>279</v>
      </c>
      <c r="C156" s="114" t="s">
        <v>240</v>
      </c>
      <c r="D156" s="94" t="s">
        <v>280</v>
      </c>
      <c r="E156" s="114" t="s">
        <v>281</v>
      </c>
      <c r="F156" s="80">
        <f>F124</f>
        <v>26.79</v>
      </c>
      <c r="G156" s="114">
        <f>'MEMORIA DE CALCULO TAMBORY'!T41</f>
        <v>378</v>
      </c>
      <c r="H156" s="80">
        <f t="shared" si="14"/>
        <v>10126.619999999999</v>
      </c>
    </row>
    <row r="157" spans="1:8" ht="31.5" customHeight="1">
      <c r="A157" s="272" t="s">
        <v>244</v>
      </c>
      <c r="B157" s="272"/>
      <c r="C157" s="272"/>
      <c r="D157" s="273"/>
      <c r="E157" s="272"/>
      <c r="F157" s="272"/>
      <c r="G157" s="272"/>
      <c r="H157" s="83">
        <f>SUM(H153:H156)</f>
        <v>58054.868999999992</v>
      </c>
    </row>
    <row r="158" spans="1:8" ht="31.5" customHeight="1">
      <c r="A158" s="274" t="s">
        <v>348</v>
      </c>
      <c r="B158" s="274"/>
      <c r="C158" s="274"/>
      <c r="D158" s="274" t="s">
        <v>69</v>
      </c>
      <c r="E158" s="274"/>
      <c r="F158" s="274"/>
      <c r="G158" s="274"/>
      <c r="H158" s="7">
        <f>SUM(H157,H151,H147,H137)</f>
        <v>1125651.8369999998</v>
      </c>
    </row>
    <row r="159" spans="1:8" ht="32.25" hidden="1" customHeight="1">
      <c r="A159" s="154"/>
      <c r="B159" s="154"/>
      <c r="C159" s="154"/>
      <c r="D159" s="154"/>
      <c r="E159" s="154"/>
      <c r="F159" s="154"/>
      <c r="G159" s="154"/>
      <c r="H159" s="155"/>
    </row>
    <row r="160" spans="1:8" ht="30.6" customHeight="1">
      <c r="A160" s="6">
        <v>6</v>
      </c>
      <c r="B160" s="275" t="s">
        <v>366</v>
      </c>
      <c r="C160" s="276"/>
      <c r="D160" s="276"/>
      <c r="E160" s="276"/>
      <c r="F160" s="276"/>
      <c r="G160" s="276"/>
      <c r="H160" s="277"/>
    </row>
    <row r="161" spans="1:8" ht="30.6" customHeight="1">
      <c r="A161" s="84" t="s">
        <v>248</v>
      </c>
      <c r="B161" s="85"/>
      <c r="C161" s="85"/>
      <c r="D161" s="86" t="s">
        <v>17</v>
      </c>
      <c r="E161" s="84" t="s">
        <v>1</v>
      </c>
      <c r="F161" s="160" t="s">
        <v>191</v>
      </c>
      <c r="G161" s="160" t="s">
        <v>44</v>
      </c>
      <c r="H161" s="84" t="s">
        <v>346</v>
      </c>
    </row>
    <row r="162" spans="1:8" ht="36" customHeight="1">
      <c r="A162" s="77" t="s">
        <v>329</v>
      </c>
      <c r="B162" s="87" t="s">
        <v>19</v>
      </c>
      <c r="C162" s="88" t="s">
        <v>240</v>
      </c>
      <c r="D162" s="89" t="s">
        <v>20</v>
      </c>
      <c r="E162" s="87" t="s">
        <v>16</v>
      </c>
      <c r="F162" s="80">
        <f>F106</f>
        <v>11.95</v>
      </c>
      <c r="G162" s="114">
        <f>'MEMÓRIA DE CALCULO DANTE'!F11</f>
        <v>15963.73</v>
      </c>
      <c r="H162" s="80">
        <f t="shared" ref="H162:H166" si="15">G162*F162</f>
        <v>190766.57349999997</v>
      </c>
    </row>
    <row r="163" spans="1:8" ht="30.6" customHeight="1">
      <c r="A163" s="77" t="s">
        <v>330</v>
      </c>
      <c r="B163" s="87" t="s">
        <v>32</v>
      </c>
      <c r="C163" s="88" t="s">
        <v>240</v>
      </c>
      <c r="D163" s="89" t="s">
        <v>33</v>
      </c>
      <c r="E163" s="87" t="s">
        <v>16</v>
      </c>
      <c r="F163" s="80">
        <f>F109</f>
        <v>7.49</v>
      </c>
      <c r="G163" s="114">
        <f>'MEMÓRIA DE CALCULO DANTE'!F13</f>
        <v>15963.73</v>
      </c>
      <c r="H163" s="80">
        <f t="shared" si="15"/>
        <v>119568.3377</v>
      </c>
    </row>
    <row r="164" spans="1:8" ht="30.6" customHeight="1">
      <c r="A164" s="77" t="s">
        <v>331</v>
      </c>
      <c r="B164" s="87" t="s">
        <v>39</v>
      </c>
      <c r="C164" s="88" t="s">
        <v>240</v>
      </c>
      <c r="D164" s="89" t="s">
        <v>46</v>
      </c>
      <c r="E164" s="87" t="s">
        <v>38</v>
      </c>
      <c r="F164" s="80">
        <v>1557.28</v>
      </c>
      <c r="G164" s="114">
        <f>'MEMÓRIA DE CALCULO DANTE'!F15</f>
        <v>798.19</v>
      </c>
      <c r="H164" s="80">
        <f t="shared" si="15"/>
        <v>1243005.3232</v>
      </c>
    </row>
    <row r="165" spans="1:8" ht="36" customHeight="1">
      <c r="A165" s="77" t="s">
        <v>332</v>
      </c>
      <c r="B165" s="87">
        <v>57801</v>
      </c>
      <c r="C165" s="88" t="s">
        <v>36</v>
      </c>
      <c r="D165" s="89" t="s">
        <v>40</v>
      </c>
      <c r="E165" s="87" t="s">
        <v>38</v>
      </c>
      <c r="F165" s="80">
        <v>17.5</v>
      </c>
      <c r="G165" s="114">
        <f>'MEMÓRIA DE CALCULO DANTE'!F17</f>
        <v>798.19</v>
      </c>
      <c r="H165" s="80">
        <f t="shared" si="15"/>
        <v>13968.325000000001</v>
      </c>
    </row>
    <row r="166" spans="1:8" ht="30.6" customHeight="1">
      <c r="A166" s="77" t="s">
        <v>333</v>
      </c>
      <c r="B166" s="87">
        <v>57807</v>
      </c>
      <c r="C166" s="88" t="s">
        <v>36</v>
      </c>
      <c r="D166" s="89" t="s">
        <v>41</v>
      </c>
      <c r="E166" s="87" t="s">
        <v>26</v>
      </c>
      <c r="F166" s="80">
        <v>3.1</v>
      </c>
      <c r="G166" s="114">
        <f>'MEMÓRIA DE CALCULO DANTE'!F19</f>
        <v>11972.85</v>
      </c>
      <c r="H166" s="80">
        <f t="shared" si="15"/>
        <v>37115.834999999999</v>
      </c>
    </row>
    <row r="167" spans="1:8" ht="30.6" customHeight="1">
      <c r="A167" s="272" t="s">
        <v>334</v>
      </c>
      <c r="B167" s="272"/>
      <c r="C167" s="272"/>
      <c r="D167" s="273"/>
      <c r="E167" s="272"/>
      <c r="F167" s="272"/>
      <c r="G167" s="272"/>
      <c r="H167" s="83">
        <f>SUM(H162:H166)</f>
        <v>1604424.3943999999</v>
      </c>
    </row>
    <row r="168" spans="1:8" ht="20.25" hidden="1" customHeight="1">
      <c r="A168" s="154"/>
      <c r="B168" s="154"/>
      <c r="C168" s="154"/>
      <c r="D168" s="154"/>
      <c r="E168" s="154"/>
      <c r="F168" s="154"/>
      <c r="G168" s="154"/>
      <c r="H168" s="155"/>
    </row>
    <row r="169" spans="1:8" ht="30.6" customHeight="1">
      <c r="A169" s="84" t="s">
        <v>249</v>
      </c>
      <c r="B169" s="85"/>
      <c r="C169" s="85"/>
      <c r="D169" s="86" t="s">
        <v>88</v>
      </c>
      <c r="E169" s="84" t="s">
        <v>1</v>
      </c>
      <c r="F169" s="160" t="s">
        <v>191</v>
      </c>
      <c r="G169" s="160" t="s">
        <v>44</v>
      </c>
      <c r="H169" s="84" t="s">
        <v>346</v>
      </c>
    </row>
    <row r="170" spans="1:8" ht="30.6" customHeight="1">
      <c r="A170" s="88" t="s">
        <v>335</v>
      </c>
      <c r="B170" s="87" t="s">
        <v>19</v>
      </c>
      <c r="C170" s="88" t="s">
        <v>240</v>
      </c>
      <c r="D170" s="89" t="str">
        <f>'MEMÓRIA DE CALCULO DANTE'!D22</f>
        <v>FRESAGEM DE PAVIMENTO ASFÁLTICO COM ESPESSURA ATÉ 5 CM, INCLUSIVE REMOÇÃO DO MATERIAL FRESADO ATÉ 10 QUILÔMETROS E VARRIÇÃO</v>
      </c>
      <c r="E170" s="87" t="s">
        <v>16</v>
      </c>
      <c r="F170" s="80">
        <v>11.95</v>
      </c>
      <c r="G170" s="81">
        <f>'MEMÓRIA DE CALCULO DANTE'!F22</f>
        <v>3133</v>
      </c>
      <c r="H170" s="82">
        <f t="shared" ref="H170:H177" si="16">G170*F170</f>
        <v>37439.35</v>
      </c>
    </row>
    <row r="171" spans="1:8" ht="35.25" customHeight="1">
      <c r="A171" s="88" t="s">
        <v>336</v>
      </c>
      <c r="B171" s="87" t="s">
        <v>27</v>
      </c>
      <c r="C171" s="88" t="s">
        <v>240</v>
      </c>
      <c r="D171" s="89" t="s">
        <v>28</v>
      </c>
      <c r="E171" s="87" t="s">
        <v>16</v>
      </c>
      <c r="F171" s="80">
        <v>21.34</v>
      </c>
      <c r="G171" s="81">
        <f>'MEMÓRIA DE CALCULO DANTE'!F24</f>
        <v>3133</v>
      </c>
      <c r="H171" s="82">
        <f t="shared" si="16"/>
        <v>66858.22</v>
      </c>
    </row>
    <row r="172" spans="1:8" ht="30.6" customHeight="1">
      <c r="A172" s="88" t="s">
        <v>337</v>
      </c>
      <c r="B172" s="87" t="s">
        <v>29</v>
      </c>
      <c r="C172" s="88" t="s">
        <v>240</v>
      </c>
      <c r="D172" s="89" t="s">
        <v>30</v>
      </c>
      <c r="E172" s="87" t="s">
        <v>16</v>
      </c>
      <c r="F172" s="90">
        <v>15.29</v>
      </c>
      <c r="G172" s="81">
        <f>'MEMÓRIA DE CALCULO DANTE'!F27</f>
        <v>3385.09</v>
      </c>
      <c r="H172" s="82">
        <f t="shared" si="16"/>
        <v>51758.026100000003</v>
      </c>
    </row>
    <row r="173" spans="1:8" ht="30.6" customHeight="1">
      <c r="A173" s="88" t="s">
        <v>338</v>
      </c>
      <c r="B173" s="87" t="s">
        <v>32</v>
      </c>
      <c r="C173" s="88" t="s">
        <v>240</v>
      </c>
      <c r="D173" s="89" t="s">
        <v>33</v>
      </c>
      <c r="E173" s="87" t="s">
        <v>16</v>
      </c>
      <c r="F173" s="80">
        <f>F163</f>
        <v>7.49</v>
      </c>
      <c r="G173" s="81">
        <f>'MEMÓRIA DE CALCULO DANTE'!F30</f>
        <v>6266</v>
      </c>
      <c r="H173" s="82">
        <f t="shared" si="16"/>
        <v>46932.340000000004</v>
      </c>
    </row>
    <row r="174" spans="1:8" ht="65.25" customHeight="1">
      <c r="A174" s="88" t="s">
        <v>339</v>
      </c>
      <c r="B174" s="87" t="s">
        <v>35</v>
      </c>
      <c r="C174" s="88" t="s">
        <v>36</v>
      </c>
      <c r="D174" s="89" t="s">
        <v>37</v>
      </c>
      <c r="E174" s="87" t="s">
        <v>38</v>
      </c>
      <c r="F174" s="80">
        <v>642.26</v>
      </c>
      <c r="G174" s="81">
        <f>'MEMÓRIA DE CALCULO DANTE'!F32</f>
        <v>626.6</v>
      </c>
      <c r="H174" s="82">
        <f t="shared" si="16"/>
        <v>402440.11599999998</v>
      </c>
    </row>
    <row r="175" spans="1:8" ht="30.6" customHeight="1">
      <c r="A175" s="88" t="s">
        <v>340</v>
      </c>
      <c r="B175" s="87" t="s">
        <v>39</v>
      </c>
      <c r="C175" s="88" t="s">
        <v>240</v>
      </c>
      <c r="D175" s="89" t="s">
        <v>46</v>
      </c>
      <c r="E175" s="87" t="s">
        <v>38</v>
      </c>
      <c r="F175" s="80">
        <f>F164</f>
        <v>1557.28</v>
      </c>
      <c r="G175" s="81">
        <f>'MEMÓRIA DE CALCULO DANTE'!F34</f>
        <v>169.25</v>
      </c>
      <c r="H175" s="82">
        <f t="shared" si="16"/>
        <v>263569.64</v>
      </c>
    </row>
    <row r="176" spans="1:8" ht="35.25" customHeight="1">
      <c r="A176" s="88" t="s">
        <v>341</v>
      </c>
      <c r="B176" s="87">
        <v>57801</v>
      </c>
      <c r="C176" s="88" t="s">
        <v>36</v>
      </c>
      <c r="D176" s="89" t="s">
        <v>40</v>
      </c>
      <c r="E176" s="87" t="s">
        <v>38</v>
      </c>
      <c r="F176" s="80">
        <v>17.5</v>
      </c>
      <c r="G176" s="81">
        <f>'MEMÓRIA DE CALCULO DANTE'!F36</f>
        <v>169.25</v>
      </c>
      <c r="H176" s="82">
        <f t="shared" si="16"/>
        <v>2961.875</v>
      </c>
    </row>
    <row r="177" spans="1:8" ht="30.6" customHeight="1">
      <c r="A177" s="88" t="s">
        <v>342</v>
      </c>
      <c r="B177" s="87">
        <v>57807</v>
      </c>
      <c r="C177" s="88" t="s">
        <v>36</v>
      </c>
      <c r="D177" s="89" t="s">
        <v>41</v>
      </c>
      <c r="E177" s="87" t="s">
        <v>26</v>
      </c>
      <c r="F177" s="80">
        <v>3.1</v>
      </c>
      <c r="G177" s="81">
        <f>'MEMÓRIA DE CALCULO DANTE'!F38</f>
        <v>2031</v>
      </c>
      <c r="H177" s="82">
        <f t="shared" si="16"/>
        <v>6296.1</v>
      </c>
    </row>
    <row r="178" spans="1:8" ht="30.6" customHeight="1">
      <c r="A178" s="272" t="s">
        <v>96</v>
      </c>
      <c r="B178" s="272"/>
      <c r="C178" s="272"/>
      <c r="D178" s="272"/>
      <c r="E178" s="272"/>
      <c r="F178" s="272"/>
      <c r="G178" s="272"/>
      <c r="H178" s="83">
        <f>SUM(H170:H177)</f>
        <v>878255.66709999996</v>
      </c>
    </row>
    <row r="179" spans="1:8" ht="20.25" hidden="1" customHeight="1">
      <c r="A179" s="154"/>
      <c r="B179" s="154"/>
      <c r="C179" s="154"/>
      <c r="D179" s="154"/>
      <c r="E179" s="154"/>
      <c r="F179" s="154"/>
      <c r="G179" s="154"/>
      <c r="H179" s="155"/>
    </row>
    <row r="180" spans="1:8" ht="30.6" customHeight="1">
      <c r="A180" s="84" t="s">
        <v>250</v>
      </c>
      <c r="B180" s="85"/>
      <c r="C180" s="85"/>
      <c r="D180" s="86" t="s">
        <v>54</v>
      </c>
      <c r="E180" s="84" t="s">
        <v>1</v>
      </c>
      <c r="F180" s="160" t="s">
        <v>191</v>
      </c>
      <c r="G180" s="160" t="s">
        <v>44</v>
      </c>
      <c r="H180" s="84" t="s">
        <v>346</v>
      </c>
    </row>
    <row r="181" spans="1:8" ht="30.6" customHeight="1">
      <c r="A181" s="77" t="s">
        <v>344</v>
      </c>
      <c r="B181" s="88" t="s">
        <v>56</v>
      </c>
      <c r="C181" s="88" t="s">
        <v>36</v>
      </c>
      <c r="D181" s="89" t="s">
        <v>57</v>
      </c>
      <c r="E181" s="87" t="s">
        <v>180</v>
      </c>
      <c r="F181" s="80">
        <v>8.51</v>
      </c>
      <c r="G181" s="81">
        <f>'MEMÓRIA DE CALCULO DANTE'!F41</f>
        <v>37</v>
      </c>
      <c r="H181" s="82">
        <f>G181*F181</f>
        <v>314.87</v>
      </c>
    </row>
    <row r="182" spans="1:8" ht="35.25" customHeight="1">
      <c r="A182" s="77" t="s">
        <v>345</v>
      </c>
      <c r="B182" s="88" t="s">
        <v>60</v>
      </c>
      <c r="C182" s="91" t="s">
        <v>240</v>
      </c>
      <c r="D182" s="89" t="s">
        <v>196</v>
      </c>
      <c r="E182" s="92" t="s">
        <v>38</v>
      </c>
      <c r="F182" s="80">
        <v>279.44</v>
      </c>
      <c r="G182" s="81">
        <f>'MEMÓRIA DE CALCULO DANTE'!F43</f>
        <v>39.1</v>
      </c>
      <c r="H182" s="82">
        <f t="shared" ref="H182:H187" si="17">G182*F182</f>
        <v>10926.104000000001</v>
      </c>
    </row>
    <row r="183" spans="1:8" ht="30.6" customHeight="1">
      <c r="A183" s="77" t="s">
        <v>361</v>
      </c>
      <c r="B183" s="88" t="s">
        <v>62</v>
      </c>
      <c r="C183" s="91" t="s">
        <v>240</v>
      </c>
      <c r="D183" s="93" t="s">
        <v>254</v>
      </c>
      <c r="E183" s="92" t="s">
        <v>38</v>
      </c>
      <c r="F183" s="80">
        <v>49</v>
      </c>
      <c r="G183" s="81">
        <f>'MEMÓRIA DE CALCULO DANTE'!F46</f>
        <v>40.770000000000003</v>
      </c>
      <c r="H183" s="82">
        <f t="shared" si="17"/>
        <v>1997.7300000000002</v>
      </c>
    </row>
    <row r="184" spans="1:8" ht="30.6" customHeight="1">
      <c r="A184" s="77" t="s">
        <v>362</v>
      </c>
      <c r="B184" s="88" t="s">
        <v>64</v>
      </c>
      <c r="C184" s="91" t="s">
        <v>240</v>
      </c>
      <c r="D184" s="94" t="s">
        <v>197</v>
      </c>
      <c r="E184" s="92" t="s">
        <v>38</v>
      </c>
      <c r="F184" s="80">
        <v>24.54</v>
      </c>
      <c r="G184" s="81">
        <f>'MEMÓRIA DE CALCULO DANTE'!F49</f>
        <v>40.770000000000003</v>
      </c>
      <c r="H184" s="82">
        <f t="shared" si="17"/>
        <v>1000.4958</v>
      </c>
    </row>
    <row r="185" spans="1:8" ht="30.6" customHeight="1">
      <c r="A185" s="77" t="s">
        <v>363</v>
      </c>
      <c r="B185" s="88" t="s">
        <v>65</v>
      </c>
      <c r="C185" s="91" t="s">
        <v>240</v>
      </c>
      <c r="D185" s="94" t="s">
        <v>199</v>
      </c>
      <c r="E185" s="92" t="s">
        <v>38</v>
      </c>
      <c r="F185" s="80">
        <v>139.27000000000001</v>
      </c>
      <c r="G185" s="81">
        <f>'MEMÓRIA DE CALCULO DANTE'!F51</f>
        <v>10.735000000000001</v>
      </c>
      <c r="H185" s="82">
        <f t="shared" si="17"/>
        <v>1495.0634500000003</v>
      </c>
    </row>
    <row r="186" spans="1:8" ht="30.6" customHeight="1">
      <c r="A186" s="77" t="s">
        <v>364</v>
      </c>
      <c r="B186" s="88" t="s">
        <v>66</v>
      </c>
      <c r="C186" s="91" t="s">
        <v>240</v>
      </c>
      <c r="D186" s="94" t="s">
        <v>200</v>
      </c>
      <c r="E186" s="92" t="s">
        <v>58</v>
      </c>
      <c r="F186" s="80">
        <v>47.93</v>
      </c>
      <c r="G186" s="81">
        <f>'MEMÓRIA DE CALCULO DANTE'!F54</f>
        <v>37</v>
      </c>
      <c r="H186" s="82">
        <f t="shared" si="17"/>
        <v>1773.41</v>
      </c>
    </row>
    <row r="187" spans="1:8" ht="30.6" customHeight="1">
      <c r="A187" s="77" t="s">
        <v>365</v>
      </c>
      <c r="B187" s="88" t="s">
        <v>67</v>
      </c>
      <c r="C187" s="91" t="s">
        <v>240</v>
      </c>
      <c r="D187" s="94" t="s">
        <v>201</v>
      </c>
      <c r="E187" s="92" t="s">
        <v>38</v>
      </c>
      <c r="F187" s="80">
        <v>674.24</v>
      </c>
      <c r="G187" s="81">
        <f>'MEMÓRIA DE CALCULO DANTE'!F56</f>
        <v>39.1</v>
      </c>
      <c r="H187" s="82">
        <f t="shared" si="17"/>
        <v>26362.784</v>
      </c>
    </row>
    <row r="188" spans="1:8" ht="30.6" customHeight="1">
      <c r="A188" s="272" t="s">
        <v>68</v>
      </c>
      <c r="B188" s="272"/>
      <c r="C188" s="272"/>
      <c r="D188" s="273" t="s">
        <v>69</v>
      </c>
      <c r="E188" s="272"/>
      <c r="F188" s="272"/>
      <c r="G188" s="272"/>
      <c r="H188" s="83">
        <f>SUM(H181:H187)</f>
        <v>43870.457250000007</v>
      </c>
    </row>
    <row r="189" spans="1:8" ht="16.5" hidden="1" customHeight="1">
      <c r="A189" s="154"/>
      <c r="B189" s="154"/>
      <c r="C189" s="154"/>
      <c r="D189" s="154"/>
      <c r="E189" s="154"/>
      <c r="F189" s="154"/>
      <c r="G189" s="154"/>
      <c r="H189" s="155"/>
    </row>
    <row r="190" spans="1:8" ht="30.6" customHeight="1">
      <c r="A190" s="110" t="s">
        <v>252</v>
      </c>
      <c r="B190" s="111"/>
      <c r="C190" s="111"/>
      <c r="D190" s="96" t="s">
        <v>295</v>
      </c>
      <c r="E190" s="84" t="s">
        <v>1</v>
      </c>
      <c r="F190" s="160" t="s">
        <v>191</v>
      </c>
      <c r="G190" s="160" t="s">
        <v>44</v>
      </c>
      <c r="H190" s="84" t="s">
        <v>346</v>
      </c>
    </row>
    <row r="191" spans="1:8" ht="30.6" customHeight="1">
      <c r="A191" s="114" t="s">
        <v>349</v>
      </c>
      <c r="B191" s="114" t="s">
        <v>297</v>
      </c>
      <c r="C191" s="114" t="s">
        <v>394</v>
      </c>
      <c r="D191" s="94" t="s">
        <v>81</v>
      </c>
      <c r="E191" s="114" t="s">
        <v>74</v>
      </c>
      <c r="F191" s="80">
        <v>909.09</v>
      </c>
      <c r="G191" s="114">
        <f>'MEMÓRIA DE CALCULO DANTE'!F60</f>
        <v>2</v>
      </c>
      <c r="H191" s="80">
        <f>G191*F191</f>
        <v>1818.18</v>
      </c>
    </row>
    <row r="192" spans="1:8" ht="30.6" customHeight="1">
      <c r="A192" s="97" t="s">
        <v>409</v>
      </c>
      <c r="B192" s="168" t="str">
        <f>'MEMÓRIA DE CALCULO DANTE'!B62</f>
        <v xml:space="preserve">06.21.00 </v>
      </c>
      <c r="C192" s="114" t="s">
        <v>394</v>
      </c>
      <c r="D192" s="169" t="str">
        <f>'MEMÓRIA DE CALCULO DANTE'!D62</f>
        <v>LEVANTAMENTO OU REBAIXAMENTO DE TAMPÃO DE POÇO DE VISITA</v>
      </c>
      <c r="E192" s="114" t="s">
        <v>74</v>
      </c>
      <c r="F192" s="80">
        <v>154.38</v>
      </c>
      <c r="G192" s="170">
        <f>'MEMÓRIA DE CALCULO DANTE'!F62</f>
        <v>20</v>
      </c>
      <c r="H192" s="80">
        <f>G192*F192</f>
        <v>3087.6</v>
      </c>
    </row>
    <row r="193" spans="1:8" ht="30.6" customHeight="1">
      <c r="A193" s="291" t="s">
        <v>347</v>
      </c>
      <c r="B193" s="292"/>
      <c r="C193" s="292"/>
      <c r="D193" s="292"/>
      <c r="E193" s="292"/>
      <c r="F193" s="292"/>
      <c r="G193" s="293"/>
      <c r="H193" s="173">
        <f>SUM(H191:H192)</f>
        <v>4905.78</v>
      </c>
    </row>
    <row r="194" spans="1:8" ht="21" hidden="1" customHeight="1">
      <c r="A194" s="171"/>
      <c r="B194" s="172"/>
      <c r="C194" s="172"/>
      <c r="D194" s="172"/>
      <c r="E194" s="172"/>
      <c r="F194" s="172"/>
      <c r="G194" s="172"/>
      <c r="H194" s="175"/>
    </row>
    <row r="195" spans="1:8" ht="30.6" customHeight="1">
      <c r="A195" s="110" t="s">
        <v>410</v>
      </c>
      <c r="B195" s="111"/>
      <c r="C195" s="111"/>
      <c r="D195" s="113" t="s">
        <v>273</v>
      </c>
      <c r="E195" s="84" t="s">
        <v>1</v>
      </c>
      <c r="F195" s="165" t="s">
        <v>191</v>
      </c>
      <c r="G195" s="166" t="s">
        <v>44</v>
      </c>
      <c r="H195" s="174" t="s">
        <v>346</v>
      </c>
    </row>
    <row r="196" spans="1:8" ht="30.6" customHeight="1">
      <c r="A196" s="114" t="s">
        <v>411</v>
      </c>
      <c r="B196" s="114" t="s">
        <v>239</v>
      </c>
      <c r="C196" s="114" t="s">
        <v>240</v>
      </c>
      <c r="D196" s="94" t="str">
        <f>UPPER("Sinalização horizontal em massa termoplástica à quente por aspersão,  espessura de 1,5 mm, para faixas")</f>
        <v>SINALIZAÇÃO HORIZONTAL EM MASSA TERMOPLÁSTICA À QUENTE POR ASPERSÃO,  ESPESSURA DE 1,5 MM, PARA FAIXAS</v>
      </c>
      <c r="E196" s="114" t="s">
        <v>16</v>
      </c>
      <c r="F196" s="115">
        <v>70.75</v>
      </c>
      <c r="G196" s="114">
        <f>'MEMÓRIA DE CALCULO DANTE'!F65</f>
        <v>772.41000000000008</v>
      </c>
      <c r="H196" s="80">
        <f>G196*F196</f>
        <v>54648.007500000007</v>
      </c>
    </row>
    <row r="197" spans="1:8" ht="30.6" customHeight="1">
      <c r="A197" s="114" t="s">
        <v>412</v>
      </c>
      <c r="B197" s="112">
        <v>13521</v>
      </c>
      <c r="C197" s="114" t="s">
        <v>274</v>
      </c>
      <c r="D197" s="94" t="s">
        <v>275</v>
      </c>
      <c r="E197" s="114" t="s">
        <v>74</v>
      </c>
      <c r="F197" s="80">
        <v>74.25</v>
      </c>
      <c r="G197" s="114">
        <f>'MEMÓRIA DE CALCULO DANTE'!F68</f>
        <v>20</v>
      </c>
      <c r="H197" s="80">
        <f t="shared" ref="H197:H199" si="18">G197*F197</f>
        <v>1485</v>
      </c>
    </row>
    <row r="198" spans="1:8" ht="30.6" customHeight="1">
      <c r="A198" s="114" t="s">
        <v>413</v>
      </c>
      <c r="B198" s="114" t="s">
        <v>276</v>
      </c>
      <c r="C198" s="114" t="s">
        <v>240</v>
      </c>
      <c r="D198" s="94" t="s">
        <v>277</v>
      </c>
      <c r="E198" s="114" t="s">
        <v>278</v>
      </c>
      <c r="F198" s="80">
        <v>60.41</v>
      </c>
      <c r="G198" s="114">
        <f>'MEMÓRIA DE CALCULO DANTE'!F70</f>
        <v>1.8000000000000003</v>
      </c>
      <c r="H198" s="80">
        <f t="shared" si="18"/>
        <v>108.73800000000001</v>
      </c>
    </row>
    <row r="199" spans="1:8" ht="30.6" customHeight="1">
      <c r="A199" s="114" t="s">
        <v>414</v>
      </c>
      <c r="B199" s="114" t="s">
        <v>279</v>
      </c>
      <c r="C199" s="114" t="s">
        <v>240</v>
      </c>
      <c r="D199" s="94" t="s">
        <v>280</v>
      </c>
      <c r="E199" s="114" t="s">
        <v>281</v>
      </c>
      <c r="F199" s="80">
        <v>26.79</v>
      </c>
      <c r="G199" s="114">
        <f>'MEMÓRIA DE CALCULO DANTE'!F72</f>
        <v>216</v>
      </c>
      <c r="H199" s="80">
        <f t="shared" si="18"/>
        <v>5786.6399999999994</v>
      </c>
    </row>
    <row r="200" spans="1:8" ht="30.6" customHeight="1">
      <c r="A200" s="300" t="s">
        <v>244</v>
      </c>
      <c r="B200" s="300"/>
      <c r="C200" s="300"/>
      <c r="D200" s="301"/>
      <c r="E200" s="300"/>
      <c r="F200" s="300"/>
      <c r="G200" s="300"/>
      <c r="H200" s="173">
        <f>SUM(H196:H199)</f>
        <v>62028.385500000004</v>
      </c>
    </row>
    <row r="201" spans="1:8" ht="30.6" customHeight="1">
      <c r="A201" s="294" t="s">
        <v>395</v>
      </c>
      <c r="B201" s="295"/>
      <c r="C201" s="295"/>
      <c r="D201" s="295" t="s">
        <v>69</v>
      </c>
      <c r="E201" s="295"/>
      <c r="F201" s="295"/>
      <c r="G201" s="296"/>
      <c r="H201" s="186">
        <f>H167+H178+H188+H193+H200</f>
        <v>2593484.6842499995</v>
      </c>
    </row>
    <row r="202" spans="1:8" ht="30.6" customHeight="1">
      <c r="A202" s="107"/>
      <c r="B202" s="107"/>
      <c r="C202" s="107"/>
      <c r="D202" s="107"/>
      <c r="E202" s="107"/>
      <c r="F202" s="107"/>
      <c r="G202" s="107"/>
      <c r="H202" s="108"/>
    </row>
    <row r="203" spans="1:8" ht="30.6" customHeight="1">
      <c r="A203" s="283" t="s">
        <v>49</v>
      </c>
      <c r="B203" s="284"/>
      <c r="C203" s="284"/>
      <c r="D203" s="284"/>
      <c r="E203" s="284"/>
      <c r="F203" s="284"/>
      <c r="G203" s="285"/>
      <c r="H203" s="7">
        <f>H201+H158+H126+H94+H53+H12</f>
        <v>10445481.109049998</v>
      </c>
    </row>
    <row r="204" spans="1:8" ht="30.6" customHeight="1">
      <c r="A204" s="161"/>
      <c r="B204" s="161"/>
      <c r="C204" s="161"/>
      <c r="D204" s="161"/>
      <c r="E204" s="161"/>
      <c r="F204" s="161" t="s">
        <v>223</v>
      </c>
      <c r="G204" s="116">
        <v>0.24229999999999999</v>
      </c>
      <c r="H204" s="108">
        <f>H203*G204</f>
        <v>2530940.0727228145</v>
      </c>
    </row>
    <row r="205" spans="1:8" ht="30.6" customHeight="1">
      <c r="A205" s="188"/>
      <c r="B205" s="188"/>
      <c r="C205" s="188"/>
      <c r="D205" s="188"/>
      <c r="E205" s="286" t="s">
        <v>224</v>
      </c>
      <c r="F205" s="286"/>
      <c r="G205" s="188"/>
      <c r="H205" s="189">
        <f>H203+H204</f>
        <v>12976421.181772813</v>
      </c>
    </row>
    <row r="206" spans="1:8" ht="30.6" customHeight="1">
      <c r="A206" s="107"/>
      <c r="B206" s="107"/>
      <c r="C206" s="107"/>
      <c r="D206" s="107"/>
      <c r="E206" s="107"/>
      <c r="F206" s="107"/>
      <c r="G206" s="107"/>
      <c r="H206" s="108"/>
    </row>
    <row r="207" spans="1:8" ht="30.6" customHeight="1">
      <c r="A207" s="107"/>
      <c r="B207" s="107"/>
      <c r="C207" s="107"/>
      <c r="D207" s="107"/>
      <c r="E207" s="107"/>
      <c r="F207" s="107"/>
      <c r="G207" s="107"/>
      <c r="H207" s="108"/>
    </row>
    <row r="208" spans="1:8" ht="30.6" customHeight="1">
      <c r="A208" s="107"/>
      <c r="B208" s="107"/>
      <c r="C208" s="107"/>
      <c r="D208" s="107"/>
      <c r="E208" s="107"/>
      <c r="F208" s="107"/>
      <c r="G208" s="107"/>
      <c r="H208" s="108"/>
    </row>
    <row r="209" spans="1:8" ht="30.6" customHeight="1">
      <c r="A209" s="107"/>
      <c r="B209" s="107"/>
      <c r="C209" s="107"/>
      <c r="D209" s="107"/>
      <c r="E209" s="107"/>
      <c r="F209" s="107"/>
      <c r="G209" s="107"/>
      <c r="H209" s="108"/>
    </row>
    <row r="210" spans="1:8" ht="30.6" customHeight="1">
      <c r="A210" s="107"/>
      <c r="B210" s="107"/>
      <c r="C210" s="107"/>
      <c r="D210" s="107"/>
      <c r="E210" s="107"/>
      <c r="F210" s="107"/>
      <c r="G210" s="107"/>
      <c r="H210" s="108"/>
    </row>
    <row r="211" spans="1:8" ht="30.6" customHeight="1">
      <c r="A211" s="107"/>
      <c r="B211" s="107"/>
      <c r="C211" s="107"/>
      <c r="D211" s="107"/>
      <c r="E211" s="107"/>
      <c r="F211" s="107"/>
      <c r="G211" s="107"/>
      <c r="H211" s="108"/>
    </row>
    <row r="212" spans="1:8" ht="30.6" customHeight="1">
      <c r="A212" s="107"/>
      <c r="B212" s="107"/>
      <c r="C212" s="107"/>
      <c r="D212" s="107"/>
      <c r="E212" s="107"/>
      <c r="F212" s="107"/>
      <c r="G212" s="107"/>
      <c r="H212" s="108"/>
    </row>
    <row r="213" spans="1:8" ht="30.6" customHeight="1">
      <c r="A213" s="107"/>
      <c r="B213" s="107"/>
      <c r="C213" s="107"/>
      <c r="D213" s="107"/>
      <c r="E213" s="107"/>
      <c r="F213" s="107"/>
      <c r="G213" s="107"/>
      <c r="H213" s="108"/>
    </row>
    <row r="214" spans="1:8" ht="30.6" customHeight="1">
      <c r="A214" s="107"/>
      <c r="B214" s="107"/>
      <c r="C214" s="107"/>
      <c r="D214" s="107"/>
      <c r="E214" s="107"/>
      <c r="F214" s="107"/>
      <c r="G214" s="107"/>
      <c r="H214" s="108"/>
    </row>
    <row r="215" spans="1:8" ht="30.6" customHeight="1">
      <c r="A215" s="107"/>
      <c r="B215" s="107"/>
      <c r="C215" s="107"/>
      <c r="D215" s="107"/>
      <c r="E215" s="107"/>
      <c r="F215" s="107"/>
      <c r="G215" s="107"/>
      <c r="H215" s="108"/>
    </row>
    <row r="216" spans="1:8" ht="30.6" customHeight="1">
      <c r="A216" s="107"/>
      <c r="B216" s="107"/>
      <c r="C216" s="107"/>
      <c r="D216" s="107"/>
      <c r="E216" s="107"/>
      <c r="F216" s="107"/>
      <c r="G216" s="107"/>
      <c r="H216" s="108"/>
    </row>
    <row r="217" spans="1:8" ht="30.6" customHeight="1">
      <c r="A217" s="107"/>
      <c r="B217" s="107"/>
      <c r="C217" s="107"/>
      <c r="D217" s="107"/>
      <c r="E217" s="107"/>
      <c r="F217" s="107"/>
      <c r="G217" s="107"/>
      <c r="H217" s="108"/>
    </row>
    <row r="218" spans="1:8" ht="30.6" customHeight="1">
      <c r="A218" s="107"/>
      <c r="B218" s="107"/>
      <c r="C218" s="107"/>
      <c r="D218" s="107"/>
      <c r="E218" s="107"/>
      <c r="F218" s="107"/>
      <c r="G218" s="107"/>
      <c r="H218" s="108"/>
    </row>
    <row r="219" spans="1:8" ht="30.6" customHeight="1">
      <c r="A219" s="107"/>
      <c r="B219" s="107"/>
      <c r="C219" s="107"/>
      <c r="D219" s="107"/>
      <c r="E219" s="107"/>
      <c r="F219" s="107"/>
      <c r="G219" s="107"/>
      <c r="H219" s="108"/>
    </row>
    <row r="220" spans="1:8" ht="30.6" customHeight="1">
      <c r="A220" s="107"/>
      <c r="B220" s="107"/>
      <c r="C220" s="107"/>
      <c r="D220" s="107"/>
      <c r="E220" s="107"/>
      <c r="F220" s="107"/>
      <c r="G220" s="107"/>
      <c r="H220" s="108"/>
    </row>
    <row r="221" spans="1:8" ht="30.6" customHeight="1">
      <c r="A221" s="107"/>
      <c r="B221" s="107"/>
      <c r="C221" s="107"/>
      <c r="D221" s="107"/>
      <c r="E221" s="107"/>
      <c r="F221" s="107"/>
      <c r="G221" s="107"/>
      <c r="H221" s="108"/>
    </row>
    <row r="222" spans="1:8" ht="30.6" customHeight="1">
      <c r="A222" s="107"/>
      <c r="B222" s="107"/>
      <c r="C222" s="107"/>
      <c r="D222" s="107"/>
      <c r="E222" s="107"/>
      <c r="F222" s="107"/>
      <c r="G222" s="107"/>
      <c r="H222" s="108"/>
    </row>
    <row r="223" spans="1:8" ht="30.6" customHeight="1">
      <c r="A223" s="107"/>
      <c r="B223" s="107"/>
      <c r="C223" s="107"/>
      <c r="D223" s="107"/>
      <c r="E223" s="107"/>
      <c r="F223" s="107"/>
      <c r="G223" s="107"/>
      <c r="H223" s="108"/>
    </row>
    <row r="224" spans="1:8" ht="30.6" customHeight="1">
      <c r="A224" s="107"/>
      <c r="B224" s="107"/>
      <c r="C224" s="107"/>
      <c r="D224" s="107"/>
      <c r="E224" s="107"/>
      <c r="F224" s="107"/>
      <c r="G224" s="107"/>
      <c r="H224" s="108"/>
    </row>
    <row r="225" spans="1:8" ht="30.6" customHeight="1">
      <c r="A225" s="107"/>
      <c r="B225" s="107"/>
      <c r="C225" s="107"/>
      <c r="D225" s="107"/>
      <c r="E225" s="107"/>
      <c r="F225" s="107"/>
      <c r="G225" s="107"/>
      <c r="H225" s="108"/>
    </row>
    <row r="226" spans="1:8" ht="30.6" customHeight="1">
      <c r="A226" s="107"/>
      <c r="B226" s="107"/>
      <c r="C226" s="107"/>
      <c r="D226" s="107"/>
      <c r="E226" s="107"/>
      <c r="F226" s="107"/>
      <c r="G226" s="107"/>
      <c r="H226" s="108"/>
    </row>
    <row r="227" spans="1:8" ht="30.6" customHeight="1">
      <c r="A227" s="107"/>
      <c r="B227" s="107"/>
      <c r="C227" s="107"/>
      <c r="D227" s="107"/>
      <c r="E227" s="107"/>
      <c r="F227" s="107"/>
      <c r="G227" s="107"/>
      <c r="H227" s="108"/>
    </row>
    <row r="228" spans="1:8" ht="30.6" customHeight="1">
      <c r="A228" s="107"/>
      <c r="B228" s="107"/>
      <c r="C228" s="107"/>
      <c r="D228" s="107"/>
      <c r="E228" s="107"/>
      <c r="F228" s="107"/>
      <c r="G228" s="107"/>
      <c r="H228" s="108"/>
    </row>
    <row r="229" spans="1:8" ht="30.6" customHeight="1">
      <c r="A229" s="107"/>
      <c r="B229" s="107"/>
      <c r="C229" s="107"/>
      <c r="D229" s="107"/>
      <c r="E229" s="107"/>
      <c r="F229" s="107"/>
      <c r="G229" s="107"/>
      <c r="H229" s="108"/>
    </row>
    <row r="230" spans="1:8" ht="30.6" customHeight="1">
      <c r="A230" s="107"/>
      <c r="B230" s="107"/>
      <c r="C230" s="107"/>
      <c r="D230" s="107"/>
      <c r="E230" s="107"/>
      <c r="F230" s="107"/>
      <c r="G230" s="107"/>
      <c r="H230" s="108"/>
    </row>
    <row r="231" spans="1:8" ht="30.6" customHeight="1">
      <c r="A231" s="107"/>
      <c r="B231" s="107"/>
      <c r="C231" s="107"/>
      <c r="D231" s="107"/>
      <c r="E231" s="107"/>
      <c r="F231" s="107"/>
      <c r="G231" s="107"/>
      <c r="H231" s="108"/>
    </row>
    <row r="232" spans="1:8" ht="30.6" customHeight="1">
      <c r="A232" s="107"/>
      <c r="B232" s="107"/>
      <c r="C232" s="107"/>
      <c r="D232" s="107"/>
      <c r="E232" s="107"/>
      <c r="F232" s="107"/>
      <c r="G232" s="107"/>
      <c r="H232" s="108"/>
    </row>
    <row r="233" spans="1:8" ht="30.6" customHeight="1">
      <c r="A233" s="107"/>
      <c r="B233" s="107"/>
      <c r="C233" s="107"/>
      <c r="D233" s="107"/>
      <c r="E233" s="107"/>
      <c r="F233" s="107"/>
      <c r="G233" s="107"/>
      <c r="H233" s="108"/>
    </row>
    <row r="234" spans="1:8" ht="30.6" customHeight="1">
      <c r="A234" s="107"/>
      <c r="B234" s="107"/>
      <c r="C234" s="107"/>
      <c r="D234" s="107"/>
      <c r="E234" s="107"/>
      <c r="F234" s="107"/>
      <c r="G234" s="107"/>
      <c r="H234" s="108"/>
    </row>
    <row r="235" spans="1:8" ht="30.6" customHeight="1">
      <c r="A235" s="107"/>
      <c r="B235" s="107"/>
      <c r="C235" s="107"/>
      <c r="D235" s="107"/>
      <c r="E235" s="107"/>
      <c r="F235" s="107"/>
      <c r="G235" s="107"/>
      <c r="H235" s="108"/>
    </row>
    <row r="236" spans="1:8" ht="30.6" customHeight="1">
      <c r="A236" s="107"/>
      <c r="B236" s="107"/>
      <c r="C236" s="107"/>
      <c r="D236" s="107"/>
      <c r="E236" s="107"/>
      <c r="F236" s="107"/>
      <c r="G236" s="107"/>
      <c r="H236" s="108"/>
    </row>
    <row r="237" spans="1:8" ht="30.6" customHeight="1">
      <c r="A237" s="107"/>
      <c r="B237" s="107"/>
      <c r="C237" s="107"/>
      <c r="D237" s="107"/>
      <c r="E237" s="107"/>
      <c r="F237" s="107"/>
      <c r="G237" s="107"/>
      <c r="H237" s="108"/>
    </row>
    <row r="238" spans="1:8" ht="30.6" customHeight="1">
      <c r="A238" s="107"/>
      <c r="B238" s="107"/>
      <c r="C238" s="107"/>
      <c r="D238" s="107"/>
      <c r="E238" s="107"/>
      <c r="F238" s="107"/>
      <c r="G238" s="107"/>
      <c r="H238" s="108"/>
    </row>
    <row r="239" spans="1:8" ht="30.6" customHeight="1">
      <c r="A239" s="107"/>
      <c r="B239" s="107"/>
      <c r="C239" s="107"/>
      <c r="D239" s="107"/>
      <c r="E239" s="107"/>
      <c r="F239" s="107"/>
      <c r="G239" s="107"/>
      <c r="H239" s="108"/>
    </row>
    <row r="240" spans="1:8" ht="30.6" customHeight="1">
      <c r="A240" s="107"/>
      <c r="B240" s="107"/>
      <c r="C240" s="107"/>
      <c r="D240" s="107"/>
      <c r="E240" s="107"/>
      <c r="F240" s="107"/>
      <c r="G240" s="107"/>
      <c r="H240" s="108"/>
    </row>
    <row r="241" spans="1:8" ht="30.6" customHeight="1">
      <c r="A241" s="107"/>
      <c r="B241" s="107"/>
      <c r="C241" s="107"/>
      <c r="D241" s="107"/>
      <c r="E241" s="107"/>
      <c r="F241" s="107"/>
      <c r="G241" s="107"/>
      <c r="H241" s="108"/>
    </row>
    <row r="242" spans="1:8" ht="30.6" customHeight="1">
      <c r="A242" s="107"/>
      <c r="B242" s="107"/>
      <c r="C242" s="107"/>
      <c r="D242" s="107"/>
      <c r="E242" s="107"/>
      <c r="F242" s="107"/>
      <c r="G242" s="107"/>
      <c r="H242" s="108"/>
    </row>
    <row r="243" spans="1:8" ht="30.6" customHeight="1">
      <c r="A243" s="107"/>
      <c r="B243" s="107"/>
      <c r="C243" s="107"/>
      <c r="D243" s="107"/>
      <c r="E243" s="107"/>
      <c r="F243" s="107"/>
      <c r="G243" s="107"/>
      <c r="H243" s="108"/>
    </row>
    <row r="244" spans="1:8" ht="30.6" customHeight="1">
      <c r="A244" s="107"/>
      <c r="B244" s="107"/>
      <c r="C244" s="107"/>
      <c r="D244" s="107"/>
      <c r="E244" s="107"/>
      <c r="F244" s="107"/>
      <c r="G244" s="107"/>
      <c r="H244" s="108"/>
    </row>
    <row r="245" spans="1:8" ht="30.6" customHeight="1">
      <c r="A245" s="107"/>
      <c r="B245" s="107"/>
      <c r="C245" s="107"/>
      <c r="D245" s="107"/>
      <c r="E245" s="107"/>
      <c r="F245" s="107"/>
      <c r="G245" s="107"/>
      <c r="H245" s="108"/>
    </row>
    <row r="246" spans="1:8" ht="30.6" customHeight="1">
      <c r="A246" s="107"/>
      <c r="B246" s="107"/>
      <c r="C246" s="107"/>
      <c r="D246" s="107"/>
      <c r="E246" s="107"/>
      <c r="F246" s="107"/>
      <c r="G246" s="107"/>
      <c r="H246" s="108"/>
    </row>
    <row r="247" spans="1:8" ht="30.6" customHeight="1">
      <c r="A247" s="107"/>
      <c r="B247" s="107"/>
      <c r="C247" s="107"/>
      <c r="D247" s="107"/>
      <c r="E247" s="107"/>
      <c r="F247" s="107"/>
      <c r="G247" s="107"/>
      <c r="H247" s="108"/>
    </row>
    <row r="248" spans="1:8" ht="30.6" customHeight="1">
      <c r="A248" s="107"/>
      <c r="B248" s="107"/>
      <c r="C248" s="107"/>
      <c r="D248" s="107"/>
      <c r="E248" s="107"/>
      <c r="F248" s="107"/>
      <c r="G248" s="107"/>
      <c r="H248" s="108"/>
    </row>
    <row r="249" spans="1:8" ht="30.6" customHeight="1">
      <c r="A249" s="107"/>
      <c r="B249" s="107"/>
      <c r="C249" s="107"/>
      <c r="D249" s="107"/>
      <c r="E249" s="107"/>
      <c r="F249" s="107"/>
      <c r="G249" s="107"/>
      <c r="H249" s="108"/>
    </row>
    <row r="250" spans="1:8" ht="30.6" customHeight="1">
      <c r="A250" s="107"/>
      <c r="B250" s="107"/>
      <c r="C250" s="107"/>
      <c r="D250" s="107"/>
      <c r="E250" s="107"/>
      <c r="F250" s="107"/>
      <c r="G250" s="107"/>
      <c r="H250" s="108"/>
    </row>
    <row r="251" spans="1:8" ht="30.6" customHeight="1">
      <c r="A251" s="107"/>
      <c r="B251" s="107"/>
      <c r="C251" s="107"/>
      <c r="D251" s="107"/>
      <c r="E251" s="107"/>
      <c r="F251" s="107"/>
      <c r="G251" s="107"/>
      <c r="H251" s="108"/>
    </row>
    <row r="252" spans="1:8" ht="30.6" customHeight="1">
      <c r="A252" s="107"/>
      <c r="B252" s="107"/>
      <c r="C252" s="107"/>
      <c r="D252" s="107"/>
      <c r="E252" s="107"/>
      <c r="F252" s="107"/>
      <c r="G252" s="107"/>
      <c r="H252" s="108"/>
    </row>
    <row r="253" spans="1:8" ht="30.6" customHeight="1">
      <c r="A253" s="107"/>
      <c r="B253" s="107"/>
      <c r="C253" s="107"/>
      <c r="D253" s="107"/>
      <c r="E253" s="107"/>
      <c r="F253" s="107"/>
      <c r="G253" s="107"/>
      <c r="H253" s="108"/>
    </row>
    <row r="254" spans="1:8" ht="30.6" customHeight="1">
      <c r="A254" s="107"/>
      <c r="B254" s="107"/>
      <c r="C254" s="107"/>
      <c r="D254" s="107"/>
      <c r="E254" s="107"/>
      <c r="F254" s="107"/>
      <c r="G254" s="107"/>
      <c r="H254" s="108"/>
    </row>
    <row r="255" spans="1:8" ht="30.6" customHeight="1">
      <c r="A255" s="107"/>
      <c r="B255" s="107"/>
      <c r="C255" s="107"/>
      <c r="D255" s="107"/>
      <c r="E255" s="107"/>
      <c r="F255" s="107"/>
      <c r="G255" s="107"/>
      <c r="H255" s="108"/>
    </row>
    <row r="256" spans="1:8" ht="30.6" customHeight="1">
      <c r="A256" s="107"/>
      <c r="B256" s="107"/>
      <c r="C256" s="107"/>
      <c r="D256" s="107"/>
      <c r="E256" s="107"/>
      <c r="F256" s="107"/>
      <c r="G256" s="107"/>
      <c r="H256" s="108"/>
    </row>
    <row r="257" spans="1:8" ht="30.6" customHeight="1">
      <c r="A257" s="107"/>
      <c r="B257" s="107"/>
      <c r="C257" s="107"/>
      <c r="D257" s="107"/>
      <c r="E257" s="107"/>
      <c r="F257" s="107"/>
      <c r="G257" s="107"/>
      <c r="H257" s="108"/>
    </row>
    <row r="258" spans="1:8" ht="30.6" customHeight="1">
      <c r="A258" s="107"/>
      <c r="B258" s="107"/>
      <c r="C258" s="107"/>
      <c r="D258" s="107"/>
      <c r="E258" s="107"/>
      <c r="F258" s="107"/>
      <c r="G258" s="107"/>
      <c r="H258" s="108"/>
    </row>
    <row r="259" spans="1:8" ht="30.6" customHeight="1">
      <c r="A259" s="107"/>
      <c r="B259" s="107"/>
      <c r="C259" s="107"/>
      <c r="D259" s="107"/>
      <c r="E259" s="107"/>
      <c r="F259" s="107"/>
      <c r="G259" s="107"/>
      <c r="H259" s="108"/>
    </row>
    <row r="260" spans="1:8" ht="30.6" customHeight="1">
      <c r="A260" s="107"/>
      <c r="B260" s="107"/>
      <c r="C260" s="107"/>
      <c r="D260" s="107"/>
      <c r="E260" s="107"/>
      <c r="F260" s="107"/>
      <c r="G260" s="107"/>
      <c r="H260" s="108"/>
    </row>
    <row r="261" spans="1:8" ht="30.6" customHeight="1">
      <c r="A261" s="107"/>
      <c r="B261" s="107"/>
      <c r="C261" s="107"/>
      <c r="D261" s="107"/>
      <c r="E261" s="107"/>
      <c r="F261" s="107"/>
      <c r="G261" s="107"/>
      <c r="H261" s="108"/>
    </row>
    <row r="262" spans="1:8" ht="30.6" customHeight="1">
      <c r="A262" s="107"/>
      <c r="B262" s="107"/>
      <c r="C262" s="107"/>
      <c r="D262" s="107"/>
      <c r="E262" s="107"/>
      <c r="F262" s="107"/>
      <c r="G262" s="107"/>
      <c r="H262" s="108"/>
    </row>
    <row r="263" spans="1:8" ht="30.6" customHeight="1">
      <c r="A263" s="107"/>
      <c r="B263" s="107"/>
      <c r="C263" s="107"/>
      <c r="D263" s="107"/>
      <c r="E263" s="107"/>
      <c r="F263" s="107"/>
      <c r="G263" s="107"/>
      <c r="H263" s="108"/>
    </row>
    <row r="264" spans="1:8" ht="30.6" customHeight="1">
      <c r="A264" s="107"/>
      <c r="B264" s="107"/>
      <c r="C264" s="107"/>
      <c r="D264" s="107"/>
      <c r="E264" s="107"/>
      <c r="F264" s="107"/>
      <c r="G264" s="107"/>
      <c r="H264" s="108"/>
    </row>
    <row r="265" spans="1:8" ht="30.6" customHeight="1">
      <c r="A265" s="107"/>
      <c r="B265" s="107"/>
      <c r="C265" s="107"/>
      <c r="D265" s="107"/>
      <c r="E265" s="107"/>
      <c r="F265" s="107"/>
      <c r="G265" s="107"/>
      <c r="H265" s="108"/>
    </row>
    <row r="266" spans="1:8" ht="30.6" customHeight="1">
      <c r="A266" s="107"/>
      <c r="B266" s="107"/>
      <c r="C266" s="107"/>
      <c r="D266" s="107"/>
      <c r="E266" s="107"/>
      <c r="F266" s="107"/>
      <c r="G266" s="107"/>
      <c r="H266" s="108"/>
    </row>
    <row r="267" spans="1:8" ht="30.6" customHeight="1">
      <c r="A267" s="107"/>
      <c r="B267" s="107"/>
      <c r="C267" s="107"/>
      <c r="D267" s="107"/>
      <c r="E267" s="107"/>
      <c r="F267" s="107"/>
      <c r="G267" s="107"/>
      <c r="H267" s="108"/>
    </row>
    <row r="268" spans="1:8" ht="30.6" customHeight="1">
      <c r="A268" s="107"/>
      <c r="B268" s="107"/>
      <c r="C268" s="107"/>
      <c r="D268" s="107"/>
      <c r="E268" s="107"/>
      <c r="F268" s="107"/>
      <c r="G268" s="107"/>
      <c r="H268" s="108"/>
    </row>
    <row r="269" spans="1:8" ht="30.6" customHeight="1">
      <c r="A269" s="107"/>
      <c r="B269" s="107"/>
      <c r="C269" s="107"/>
      <c r="D269" s="107"/>
      <c r="E269" s="107"/>
      <c r="F269" s="107"/>
      <c r="G269" s="107"/>
      <c r="H269" s="108"/>
    </row>
    <row r="270" spans="1:8" ht="30.6" customHeight="1">
      <c r="A270" s="107"/>
      <c r="B270" s="107"/>
      <c r="C270" s="107"/>
      <c r="D270" s="107"/>
      <c r="E270" s="107"/>
      <c r="F270" s="107"/>
      <c r="G270" s="107"/>
      <c r="H270" s="108"/>
    </row>
    <row r="271" spans="1:8" ht="30.6" customHeight="1">
      <c r="A271" s="107"/>
      <c r="B271" s="107"/>
      <c r="C271" s="107"/>
      <c r="D271" s="107"/>
      <c r="E271" s="107"/>
      <c r="F271" s="107"/>
      <c r="G271" s="107"/>
      <c r="H271" s="108"/>
    </row>
    <row r="272" spans="1:8" ht="30.6" customHeight="1">
      <c r="A272" s="107"/>
      <c r="B272" s="107"/>
      <c r="C272" s="107"/>
      <c r="D272" s="107"/>
      <c r="E272" s="107"/>
      <c r="F272" s="107"/>
      <c r="G272" s="107"/>
      <c r="H272" s="108"/>
    </row>
    <row r="273" spans="1:8" ht="30" customHeight="1">
      <c r="A273" s="107"/>
      <c r="B273" s="107"/>
      <c r="C273" s="107"/>
      <c r="D273" s="107"/>
      <c r="E273" s="107"/>
      <c r="F273" s="107"/>
      <c r="G273" s="107"/>
      <c r="H273" s="108"/>
    </row>
    <row r="274" spans="1:8" ht="30" customHeight="1">
      <c r="A274" s="107"/>
      <c r="B274" s="107"/>
      <c r="C274" s="107"/>
      <c r="D274" s="107"/>
      <c r="E274" s="107"/>
      <c r="F274" s="107"/>
      <c r="G274" s="107"/>
      <c r="H274" s="108"/>
    </row>
    <row r="275" spans="1:8" ht="30" customHeight="1">
      <c r="A275" s="107"/>
      <c r="B275" s="107"/>
      <c r="C275" s="107"/>
      <c r="D275" s="107"/>
      <c r="E275" s="107"/>
      <c r="F275" s="107"/>
      <c r="G275" s="107"/>
      <c r="H275" s="108"/>
    </row>
    <row r="276" spans="1:8" ht="30" customHeight="1">
      <c r="A276" s="107"/>
      <c r="B276" s="107"/>
      <c r="C276" s="107"/>
      <c r="D276" s="107"/>
      <c r="E276" s="107"/>
      <c r="F276" s="107"/>
      <c r="G276" s="107"/>
      <c r="H276" s="108"/>
    </row>
    <row r="277" spans="1:8" ht="30" customHeight="1">
      <c r="A277" s="107"/>
      <c r="B277" s="107"/>
      <c r="C277" s="107"/>
      <c r="D277" s="107"/>
      <c r="E277" s="107"/>
      <c r="F277" s="107"/>
      <c r="G277" s="107"/>
      <c r="H277" s="108"/>
    </row>
    <row r="278" spans="1:8" ht="30" customHeight="1">
      <c r="A278" s="107"/>
      <c r="B278" s="107"/>
      <c r="C278" s="107"/>
      <c r="D278" s="107"/>
      <c r="E278" s="107"/>
      <c r="F278" s="107"/>
      <c r="G278" s="107"/>
      <c r="H278" s="108"/>
    </row>
    <row r="279" spans="1:8" ht="30" customHeight="1">
      <c r="A279" s="107"/>
      <c r="B279" s="107"/>
      <c r="C279" s="107"/>
      <c r="D279" s="107"/>
      <c r="E279" s="107"/>
      <c r="F279" s="107"/>
      <c r="G279" s="107"/>
      <c r="H279" s="108"/>
    </row>
    <row r="280" spans="1:8" ht="30" customHeight="1">
      <c r="A280" s="107"/>
      <c r="B280" s="107"/>
      <c r="C280" s="107"/>
      <c r="D280" s="107"/>
      <c r="E280" s="107"/>
      <c r="F280" s="107"/>
      <c r="G280" s="107"/>
      <c r="H280" s="108"/>
    </row>
    <row r="281" spans="1:8" ht="4.9000000000000004" customHeight="1">
      <c r="A281" s="107"/>
      <c r="B281" s="107"/>
      <c r="C281" s="107"/>
      <c r="D281" s="107"/>
      <c r="E281" s="107"/>
      <c r="F281" s="107"/>
      <c r="G281" s="107"/>
      <c r="H281" s="108"/>
    </row>
    <row r="282" spans="1:8" ht="30" customHeight="1">
      <c r="A282" s="107"/>
      <c r="B282" s="107"/>
      <c r="C282" s="107"/>
      <c r="D282" s="107"/>
      <c r="E282" s="107"/>
      <c r="F282" s="107"/>
      <c r="G282" s="107"/>
      <c r="H282" s="108"/>
    </row>
    <row r="283" spans="1:8" ht="4.9000000000000004" customHeight="1">
      <c r="A283" s="107"/>
      <c r="B283" s="107"/>
      <c r="C283" s="107"/>
      <c r="D283" s="107"/>
      <c r="E283" s="107"/>
      <c r="F283" s="107"/>
      <c r="G283" s="107"/>
      <c r="H283" s="108"/>
    </row>
    <row r="284" spans="1:8" ht="30" customHeight="1">
      <c r="A284" s="107"/>
      <c r="B284" s="107"/>
      <c r="C284" s="107"/>
      <c r="D284" s="107"/>
      <c r="E284" s="107"/>
      <c r="F284" s="107"/>
      <c r="G284" s="107"/>
      <c r="H284" s="108"/>
    </row>
    <row r="285" spans="1:8" ht="15.75">
      <c r="A285" s="107"/>
      <c r="B285" s="107"/>
      <c r="C285" s="107"/>
      <c r="D285" s="107"/>
      <c r="E285" s="107"/>
      <c r="F285" s="107"/>
      <c r="G285" s="107"/>
      <c r="H285" s="108"/>
    </row>
    <row r="286" spans="1:8" ht="15.75">
      <c r="A286" s="107"/>
      <c r="B286" s="107"/>
      <c r="C286" s="107"/>
      <c r="D286" s="107"/>
      <c r="E286" s="107"/>
      <c r="F286" s="107"/>
      <c r="G286" s="107"/>
      <c r="H286" s="108"/>
    </row>
    <row r="287" spans="1:8">
      <c r="A287" s="117"/>
      <c r="B287" s="117"/>
      <c r="C287" s="117"/>
      <c r="D287" s="118"/>
      <c r="E287" s="117"/>
      <c r="G287" s="119"/>
      <c r="H287" s="120"/>
    </row>
    <row r="288" spans="1:8">
      <c r="A288" s="117"/>
      <c r="B288" s="117"/>
      <c r="C288" s="117"/>
      <c r="D288" s="118"/>
      <c r="E288" s="117"/>
      <c r="G288" s="119"/>
      <c r="H288" s="120"/>
    </row>
    <row r="289" spans="1:8">
      <c r="A289" s="117"/>
      <c r="B289" s="117"/>
      <c r="C289" s="117"/>
      <c r="D289" s="118"/>
      <c r="E289" s="117"/>
      <c r="G289" s="119"/>
      <c r="H289" s="120"/>
    </row>
    <row r="290" spans="1:8">
      <c r="A290" s="117"/>
      <c r="B290" s="117"/>
      <c r="C290" s="117"/>
      <c r="D290" s="118"/>
      <c r="E290" s="117"/>
      <c r="G290" s="119"/>
      <c r="H290" s="120"/>
    </row>
    <row r="291" spans="1:8">
      <c r="A291" s="117"/>
      <c r="B291" s="117"/>
      <c r="C291" s="117"/>
      <c r="D291" s="118"/>
      <c r="E291" s="117"/>
      <c r="G291" s="119"/>
      <c r="H291" s="120"/>
    </row>
    <row r="292" spans="1:8">
      <c r="A292" s="117"/>
      <c r="B292" s="117"/>
      <c r="C292" s="117"/>
      <c r="D292" s="118"/>
      <c r="E292" s="117"/>
      <c r="G292" s="119"/>
      <c r="H292" s="120"/>
    </row>
    <row r="293" spans="1:8">
      <c r="A293" s="102"/>
      <c r="B293" s="102"/>
      <c r="C293" s="102"/>
      <c r="D293" s="103"/>
      <c r="E293" s="102"/>
    </row>
    <row r="294" spans="1:8" ht="15.75">
      <c r="A294" s="272" t="s">
        <v>47</v>
      </c>
      <c r="B294" s="272"/>
      <c r="C294" s="272"/>
      <c r="D294" s="272"/>
      <c r="E294" s="272"/>
      <c r="F294" s="272"/>
      <c r="G294" s="272"/>
      <c r="H294" s="83" t="e">
        <f>H90+H84+H73+H62+#REF!</f>
        <v>#REF!</v>
      </c>
    </row>
    <row r="295" spans="1:8">
      <c r="A295" s="102"/>
      <c r="B295" s="102"/>
      <c r="C295" s="102"/>
      <c r="D295" s="103"/>
      <c r="E295" s="102"/>
    </row>
    <row r="296" spans="1:8" ht="15.75">
      <c r="A296" s="272" t="s">
        <v>48</v>
      </c>
      <c r="B296" s="272"/>
      <c r="C296" s="272"/>
      <c r="D296" s="272"/>
      <c r="E296" s="272"/>
      <c r="F296" s="272"/>
      <c r="G296" s="272"/>
      <c r="H296" s="83" t="e">
        <f>ROUND(H294*0.25,2)</f>
        <v>#REF!</v>
      </c>
    </row>
    <row r="297" spans="1:8">
      <c r="A297" s="102"/>
      <c r="B297" s="102"/>
      <c r="C297" s="102"/>
      <c r="D297" s="103"/>
      <c r="E297" s="102"/>
    </row>
    <row r="298" spans="1:8" ht="15.75">
      <c r="A298" s="272" t="s">
        <v>49</v>
      </c>
      <c r="B298" s="272"/>
      <c r="C298" s="272"/>
      <c r="D298" s="272"/>
      <c r="E298" s="272"/>
      <c r="F298" s="272"/>
      <c r="G298" s="272"/>
      <c r="H298" s="83" t="e">
        <f>H296+H294</f>
        <v>#REF!</v>
      </c>
    </row>
    <row r="299" spans="1:8">
      <c r="A299" s="282" t="s">
        <v>97</v>
      </c>
      <c r="B299" s="282"/>
      <c r="C299" s="282"/>
      <c r="D299" s="282"/>
      <c r="E299" s="282"/>
      <c r="F299" s="282"/>
      <c r="G299" s="282"/>
      <c r="H299" s="282"/>
    </row>
    <row r="300" spans="1:8">
      <c r="A300" s="102"/>
      <c r="B300" s="102"/>
      <c r="C300" s="102"/>
      <c r="D300" s="103"/>
      <c r="E300" s="102"/>
    </row>
    <row r="301" spans="1:8" ht="14.25">
      <c r="A301" s="281" t="s">
        <v>53</v>
      </c>
      <c r="B301" s="281"/>
      <c r="C301" s="281"/>
      <c r="D301" s="281"/>
      <c r="E301" s="281"/>
      <c r="F301" s="281"/>
      <c r="G301" s="281"/>
      <c r="H301" s="281"/>
    </row>
    <row r="302" spans="1:8" ht="14.25">
      <c r="A302" s="281"/>
      <c r="B302" s="281"/>
      <c r="C302" s="281"/>
      <c r="D302" s="281"/>
      <c r="E302" s="281"/>
      <c r="F302" s="281"/>
      <c r="G302" s="281"/>
      <c r="H302" s="281"/>
    </row>
    <row r="303" spans="1:8" ht="14.25">
      <c r="A303" s="281"/>
      <c r="B303" s="281"/>
      <c r="C303" s="281"/>
      <c r="D303" s="281"/>
      <c r="E303" s="281"/>
      <c r="F303" s="281"/>
      <c r="G303" s="281"/>
      <c r="H303" s="281"/>
    </row>
    <row r="304" spans="1:8" ht="14.25">
      <c r="A304" s="281"/>
      <c r="B304" s="281"/>
      <c r="C304" s="281"/>
      <c r="D304" s="281"/>
      <c r="E304" s="281"/>
      <c r="F304" s="281"/>
      <c r="G304" s="281"/>
      <c r="H304" s="281"/>
    </row>
    <row r="305" spans="1:8" ht="14.25">
      <c r="A305" s="281"/>
      <c r="B305" s="281"/>
      <c r="C305" s="281"/>
      <c r="D305" s="281"/>
      <c r="E305" s="281"/>
      <c r="F305" s="281"/>
      <c r="G305" s="281"/>
      <c r="H305" s="281"/>
    </row>
    <row r="306" spans="1:8">
      <c r="A306" s="102"/>
      <c r="B306" s="102"/>
      <c r="C306" s="102"/>
      <c r="D306" s="103"/>
      <c r="E306" s="102"/>
    </row>
    <row r="307" spans="1:8">
      <c r="A307" s="102"/>
      <c r="B307" s="102"/>
      <c r="C307" s="102"/>
      <c r="D307" s="103"/>
      <c r="E307" s="102"/>
    </row>
    <row r="308" spans="1:8">
      <c r="A308" s="102"/>
      <c r="B308" s="102"/>
      <c r="C308" s="102"/>
      <c r="D308" s="103"/>
      <c r="E308" s="102"/>
    </row>
    <row r="309" spans="1:8">
      <c r="A309" s="102"/>
      <c r="B309" s="102"/>
      <c r="C309" s="102"/>
      <c r="D309" s="103"/>
      <c r="E309" s="102"/>
    </row>
    <row r="310" spans="1:8">
      <c r="A310" s="102"/>
      <c r="B310" s="102"/>
      <c r="C310" s="102"/>
      <c r="D310" s="103"/>
      <c r="E310" s="102"/>
    </row>
    <row r="311" spans="1:8">
      <c r="A311" s="102"/>
      <c r="B311" s="102"/>
      <c r="C311" s="102"/>
      <c r="D311" s="103"/>
      <c r="E311" s="102"/>
    </row>
    <row r="312" spans="1:8">
      <c r="A312" s="102"/>
      <c r="B312" s="102"/>
      <c r="C312" s="102"/>
      <c r="D312" s="103"/>
      <c r="E312" s="102"/>
    </row>
    <row r="313" spans="1:8">
      <c r="A313" s="102"/>
      <c r="B313" s="102"/>
      <c r="C313" s="102"/>
      <c r="D313" s="103"/>
      <c r="E313" s="102"/>
    </row>
    <row r="314" spans="1:8">
      <c r="A314" s="102"/>
      <c r="B314" s="102"/>
      <c r="C314" s="102"/>
      <c r="D314" s="103"/>
      <c r="E314" s="102"/>
    </row>
    <row r="315" spans="1:8">
      <c r="A315" s="102"/>
      <c r="B315" s="102"/>
      <c r="C315" s="102"/>
      <c r="D315" s="103"/>
      <c r="E315" s="102"/>
    </row>
    <row r="316" spans="1:8">
      <c r="A316" s="102"/>
      <c r="B316" s="102"/>
      <c r="C316" s="102"/>
      <c r="D316" s="103"/>
      <c r="E316" s="102"/>
    </row>
    <row r="317" spans="1:8">
      <c r="A317" s="102"/>
      <c r="B317" s="102"/>
      <c r="C317" s="102"/>
      <c r="D317" s="103"/>
      <c r="E317" s="102"/>
    </row>
    <row r="318" spans="1:8">
      <c r="A318" s="102"/>
      <c r="B318" s="102"/>
      <c r="C318" s="102"/>
      <c r="D318" s="103"/>
      <c r="E318" s="102"/>
    </row>
    <row r="319" spans="1:8">
      <c r="A319" s="102"/>
      <c r="B319" s="102"/>
      <c r="C319" s="102"/>
      <c r="D319" s="103"/>
      <c r="E319" s="102"/>
    </row>
    <row r="320" spans="1:8">
      <c r="A320" s="102"/>
      <c r="B320" s="102"/>
      <c r="C320" s="102"/>
      <c r="D320" s="103"/>
      <c r="E320" s="102"/>
    </row>
    <row r="321" spans="1:5">
      <c r="A321" s="102"/>
      <c r="B321" s="102"/>
      <c r="C321" s="102"/>
      <c r="D321" s="103"/>
      <c r="E321" s="102"/>
    </row>
    <row r="322" spans="1:5">
      <c r="A322" s="102"/>
      <c r="B322" s="102"/>
      <c r="C322" s="102"/>
      <c r="D322" s="103"/>
      <c r="E322" s="102"/>
    </row>
    <row r="323" spans="1:5">
      <c r="A323" s="102"/>
      <c r="B323" s="102"/>
      <c r="C323" s="102"/>
      <c r="D323" s="103"/>
      <c r="E323" s="102"/>
    </row>
    <row r="324" spans="1:5">
      <c r="A324" s="102"/>
      <c r="B324" s="102"/>
      <c r="C324" s="102"/>
      <c r="D324" s="103"/>
      <c r="E324" s="102"/>
    </row>
    <row r="325" spans="1:5">
      <c r="A325" s="102"/>
      <c r="B325" s="102"/>
      <c r="C325" s="102"/>
      <c r="D325" s="103"/>
      <c r="E325" s="102"/>
    </row>
    <row r="326" spans="1:5">
      <c r="A326" s="102"/>
      <c r="B326" s="102"/>
      <c r="C326" s="102"/>
      <c r="D326" s="103"/>
      <c r="E326" s="102"/>
    </row>
    <row r="327" spans="1:5">
      <c r="A327" s="102"/>
      <c r="B327" s="102"/>
      <c r="C327" s="102"/>
      <c r="D327" s="103"/>
      <c r="E327" s="102"/>
    </row>
    <row r="328" spans="1:5">
      <c r="A328" s="102"/>
      <c r="B328" s="102"/>
      <c r="C328" s="102"/>
      <c r="D328" s="103"/>
      <c r="E328" s="102"/>
    </row>
    <row r="329" spans="1:5">
      <c r="A329" s="102"/>
      <c r="B329" s="102"/>
      <c r="C329" s="102"/>
      <c r="D329" s="103"/>
      <c r="E329" s="102"/>
    </row>
    <row r="330" spans="1:5">
      <c r="A330" s="102"/>
      <c r="B330" s="102"/>
      <c r="C330" s="102"/>
      <c r="D330" s="103"/>
      <c r="E330" s="102"/>
    </row>
    <row r="331" spans="1:5">
      <c r="A331" s="102"/>
      <c r="B331" s="102"/>
      <c r="C331" s="102"/>
      <c r="D331" s="103"/>
      <c r="E331" s="102"/>
    </row>
    <row r="332" spans="1:5">
      <c r="A332" s="102"/>
      <c r="B332" s="102"/>
      <c r="C332" s="102"/>
      <c r="D332" s="103"/>
      <c r="E332" s="102"/>
    </row>
    <row r="333" spans="1:5">
      <c r="A333" s="102"/>
      <c r="B333" s="102"/>
      <c r="C333" s="102"/>
      <c r="D333" s="103"/>
      <c r="E333" s="102"/>
    </row>
    <row r="334" spans="1:5">
      <c r="A334" s="102"/>
      <c r="B334" s="102"/>
      <c r="C334" s="102"/>
      <c r="D334" s="103"/>
      <c r="E334" s="102"/>
    </row>
    <row r="335" spans="1:5">
      <c r="A335" s="102"/>
      <c r="B335" s="102"/>
      <c r="C335" s="102"/>
      <c r="D335" s="103"/>
      <c r="E335" s="102"/>
    </row>
    <row r="336" spans="1:5">
      <c r="A336" s="102"/>
      <c r="B336" s="102"/>
      <c r="C336" s="102"/>
      <c r="D336" s="103"/>
      <c r="E336" s="102"/>
    </row>
    <row r="337" spans="1:5">
      <c r="A337" s="102"/>
      <c r="B337" s="102"/>
      <c r="C337" s="102"/>
      <c r="D337" s="103"/>
      <c r="E337" s="102"/>
    </row>
    <row r="338" spans="1:5">
      <c r="A338" s="102"/>
      <c r="B338" s="102"/>
      <c r="C338" s="102"/>
      <c r="D338" s="103"/>
      <c r="E338" s="102"/>
    </row>
    <row r="339" spans="1:5">
      <c r="A339" s="102"/>
      <c r="B339" s="102"/>
      <c r="C339" s="102"/>
      <c r="D339" s="103"/>
      <c r="E339" s="102"/>
    </row>
    <row r="340" spans="1:5">
      <c r="A340" s="102"/>
      <c r="B340" s="102"/>
      <c r="C340" s="102"/>
      <c r="D340" s="103"/>
      <c r="E340" s="102"/>
    </row>
    <row r="341" spans="1:5">
      <c r="A341" s="102"/>
      <c r="B341" s="102"/>
      <c r="C341" s="102"/>
      <c r="D341" s="103"/>
      <c r="E341" s="102"/>
    </row>
    <row r="342" spans="1:5">
      <c r="A342" s="102"/>
      <c r="B342" s="102"/>
      <c r="C342" s="102"/>
      <c r="D342" s="103"/>
      <c r="E342" s="102"/>
    </row>
    <row r="343" spans="1:5">
      <c r="A343" s="102"/>
      <c r="B343" s="102"/>
      <c r="C343" s="102"/>
      <c r="D343" s="103"/>
      <c r="E343" s="102"/>
    </row>
    <row r="344" spans="1:5">
      <c r="A344" s="102"/>
      <c r="B344" s="102"/>
      <c r="C344" s="102"/>
      <c r="D344" s="103"/>
      <c r="E344" s="102"/>
    </row>
    <row r="345" spans="1:5">
      <c r="A345" s="102"/>
      <c r="B345" s="102"/>
      <c r="C345" s="102"/>
      <c r="D345" s="103"/>
      <c r="E345" s="102"/>
    </row>
    <row r="346" spans="1:5">
      <c r="A346" s="102"/>
      <c r="B346" s="102"/>
      <c r="C346" s="102"/>
      <c r="D346" s="103"/>
      <c r="E346" s="102"/>
    </row>
    <row r="347" spans="1:5">
      <c r="A347" s="102"/>
      <c r="B347" s="102"/>
      <c r="C347" s="102"/>
      <c r="D347" s="103"/>
      <c r="E347" s="102"/>
    </row>
    <row r="348" spans="1:5">
      <c r="A348" s="102"/>
      <c r="B348" s="102"/>
      <c r="C348" s="102"/>
      <c r="D348" s="103"/>
      <c r="E348" s="102"/>
    </row>
    <row r="349" spans="1:5">
      <c r="A349" s="102"/>
      <c r="B349" s="102"/>
      <c r="C349" s="102"/>
      <c r="D349" s="103"/>
      <c r="E349" s="102"/>
    </row>
    <row r="350" spans="1:5">
      <c r="A350" s="102"/>
      <c r="B350" s="102"/>
      <c r="C350" s="102"/>
      <c r="D350" s="103"/>
      <c r="E350" s="102"/>
    </row>
    <row r="351" spans="1:5">
      <c r="A351" s="102"/>
      <c r="B351" s="102"/>
      <c r="C351" s="102"/>
      <c r="D351" s="103"/>
      <c r="E351" s="102"/>
    </row>
    <row r="352" spans="1:5">
      <c r="A352" s="102"/>
      <c r="B352" s="102"/>
      <c r="C352" s="102"/>
      <c r="D352" s="103"/>
      <c r="E352" s="102"/>
    </row>
    <row r="353" spans="1:5">
      <c r="A353" s="102"/>
      <c r="B353" s="102"/>
      <c r="C353" s="102"/>
      <c r="D353" s="103"/>
      <c r="E353" s="102"/>
    </row>
    <row r="354" spans="1:5">
      <c r="A354" s="102"/>
      <c r="B354" s="102"/>
      <c r="C354" s="102"/>
      <c r="D354" s="103"/>
      <c r="E354" s="102"/>
    </row>
    <row r="355" spans="1:5">
      <c r="A355" s="102"/>
      <c r="B355" s="102"/>
      <c r="C355" s="102"/>
      <c r="D355" s="103"/>
      <c r="E355" s="102"/>
    </row>
    <row r="356" spans="1:5">
      <c r="A356" s="102"/>
      <c r="B356" s="102"/>
      <c r="C356" s="102"/>
      <c r="D356" s="103"/>
      <c r="E356" s="102"/>
    </row>
    <row r="357" spans="1:5">
      <c r="A357" s="102"/>
      <c r="B357" s="102"/>
      <c r="C357" s="102"/>
      <c r="D357" s="103"/>
      <c r="E357" s="102"/>
    </row>
    <row r="358" spans="1:5">
      <c r="A358" s="102"/>
      <c r="B358" s="102"/>
      <c r="C358" s="102"/>
      <c r="D358" s="103"/>
      <c r="E358" s="102"/>
    </row>
    <row r="359" spans="1:5">
      <c r="A359" s="102"/>
      <c r="B359" s="102"/>
      <c r="C359" s="102"/>
      <c r="D359" s="103"/>
      <c r="E359" s="102"/>
    </row>
    <row r="360" spans="1:5">
      <c r="A360" s="102"/>
      <c r="B360" s="102"/>
      <c r="C360" s="102"/>
      <c r="D360" s="103"/>
      <c r="E360" s="102"/>
    </row>
    <row r="361" spans="1:5">
      <c r="A361" s="102"/>
      <c r="B361" s="102"/>
      <c r="C361" s="102"/>
      <c r="D361" s="103"/>
      <c r="E361" s="102"/>
    </row>
    <row r="362" spans="1:5">
      <c r="A362" s="102"/>
      <c r="B362" s="102"/>
      <c r="C362" s="102"/>
      <c r="D362" s="103"/>
      <c r="E362" s="102"/>
    </row>
    <row r="363" spans="1:5">
      <c r="A363" s="102"/>
      <c r="B363" s="102"/>
      <c r="C363" s="102"/>
      <c r="D363" s="103"/>
      <c r="E363" s="102"/>
    </row>
    <row r="364" spans="1:5">
      <c r="A364" s="102"/>
      <c r="B364" s="102"/>
      <c r="C364" s="102"/>
      <c r="D364" s="103"/>
      <c r="E364" s="102"/>
    </row>
    <row r="365" spans="1:5">
      <c r="A365" s="102"/>
      <c r="B365" s="102"/>
      <c r="C365" s="102"/>
      <c r="D365" s="103"/>
      <c r="E365" s="102"/>
    </row>
    <row r="366" spans="1:5">
      <c r="A366" s="102"/>
      <c r="B366" s="102"/>
      <c r="C366" s="102"/>
      <c r="D366" s="103"/>
      <c r="E366" s="102"/>
    </row>
    <row r="367" spans="1:5">
      <c r="A367" s="102"/>
      <c r="B367" s="102"/>
      <c r="C367" s="102"/>
      <c r="D367" s="103"/>
      <c r="E367" s="102"/>
    </row>
    <row r="368" spans="1:5">
      <c r="A368" s="102"/>
      <c r="B368" s="102"/>
      <c r="C368" s="102"/>
      <c r="D368" s="103"/>
      <c r="E368" s="102"/>
    </row>
    <row r="369" spans="1:5">
      <c r="A369" s="102"/>
      <c r="B369" s="102"/>
      <c r="C369" s="102"/>
      <c r="D369" s="103"/>
      <c r="E369" s="102"/>
    </row>
    <row r="370" spans="1:5">
      <c r="A370" s="102"/>
      <c r="B370" s="102"/>
      <c r="C370" s="102"/>
      <c r="D370" s="103"/>
      <c r="E370" s="102"/>
    </row>
    <row r="371" spans="1:5">
      <c r="A371" s="102"/>
      <c r="B371" s="102"/>
      <c r="C371" s="102"/>
      <c r="D371" s="103"/>
      <c r="E371" s="102"/>
    </row>
    <row r="372" spans="1:5">
      <c r="A372" s="102"/>
      <c r="B372" s="102"/>
      <c r="C372" s="102"/>
      <c r="D372" s="103"/>
      <c r="E372" s="102"/>
    </row>
    <row r="373" spans="1:5">
      <c r="A373" s="102"/>
      <c r="B373" s="102"/>
      <c r="C373" s="102"/>
      <c r="D373" s="103"/>
      <c r="E373" s="102"/>
    </row>
    <row r="374" spans="1:5">
      <c r="A374" s="102"/>
      <c r="B374" s="102"/>
      <c r="C374" s="102"/>
      <c r="D374" s="103"/>
      <c r="E374" s="102"/>
    </row>
    <row r="375" spans="1:5">
      <c r="A375" s="102"/>
      <c r="B375" s="102"/>
      <c r="C375" s="102"/>
      <c r="D375" s="103"/>
      <c r="E375" s="102"/>
    </row>
    <row r="376" spans="1:5">
      <c r="A376" s="102"/>
      <c r="B376" s="102"/>
      <c r="C376" s="102"/>
      <c r="D376" s="103"/>
      <c r="E376" s="102"/>
    </row>
    <row r="377" spans="1:5">
      <c r="A377" s="102"/>
      <c r="B377" s="102"/>
      <c r="C377" s="102"/>
      <c r="D377" s="103"/>
      <c r="E377" s="102"/>
    </row>
    <row r="378" spans="1:5">
      <c r="A378" s="102"/>
      <c r="B378" s="102"/>
      <c r="C378" s="102"/>
      <c r="D378" s="103"/>
      <c r="E378" s="102"/>
    </row>
    <row r="379" spans="1:5">
      <c r="A379" s="102"/>
      <c r="B379" s="102"/>
      <c r="C379" s="102"/>
      <c r="D379" s="103"/>
      <c r="E379" s="102"/>
    </row>
    <row r="380" spans="1:5">
      <c r="A380" s="102"/>
      <c r="B380" s="102"/>
      <c r="C380" s="102"/>
      <c r="D380" s="103"/>
      <c r="E380" s="102"/>
    </row>
    <row r="381" spans="1:5">
      <c r="A381" s="102"/>
      <c r="B381" s="102"/>
      <c r="C381" s="102"/>
      <c r="D381" s="103"/>
      <c r="E381" s="102"/>
    </row>
    <row r="382" spans="1:5">
      <c r="A382" s="102"/>
      <c r="B382" s="102"/>
      <c r="C382" s="102"/>
      <c r="D382" s="103"/>
      <c r="E382" s="102"/>
    </row>
    <row r="383" spans="1:5">
      <c r="A383" s="102"/>
      <c r="B383" s="102"/>
      <c r="C383" s="102"/>
      <c r="D383" s="103"/>
      <c r="E383" s="102"/>
    </row>
    <row r="384" spans="1:5">
      <c r="A384" s="102"/>
      <c r="B384" s="102"/>
      <c r="C384" s="102"/>
      <c r="D384" s="103"/>
      <c r="E384" s="102"/>
    </row>
    <row r="385" spans="1:5">
      <c r="A385" s="102"/>
      <c r="B385" s="102"/>
      <c r="C385" s="102"/>
      <c r="D385" s="103"/>
      <c r="E385" s="102"/>
    </row>
    <row r="386" spans="1:5">
      <c r="A386" s="102"/>
      <c r="B386" s="102"/>
      <c r="C386" s="102"/>
      <c r="D386" s="103"/>
      <c r="E386" s="102"/>
    </row>
    <row r="387" spans="1:5">
      <c r="A387" s="102"/>
      <c r="B387" s="102"/>
      <c r="C387" s="102"/>
      <c r="D387" s="103"/>
      <c r="E387" s="102"/>
    </row>
    <row r="388" spans="1:5">
      <c r="A388" s="102"/>
      <c r="B388" s="102"/>
      <c r="C388" s="102"/>
      <c r="D388" s="103"/>
      <c r="E388" s="102"/>
    </row>
    <row r="389" spans="1:5">
      <c r="A389" s="102"/>
      <c r="B389" s="102"/>
      <c r="C389" s="102"/>
      <c r="D389" s="103"/>
      <c r="E389" s="102"/>
    </row>
    <row r="390" spans="1:5">
      <c r="A390" s="102"/>
      <c r="B390" s="102"/>
      <c r="C390" s="102"/>
      <c r="D390" s="103"/>
      <c r="E390" s="102"/>
    </row>
    <row r="391" spans="1:5">
      <c r="A391" s="102"/>
      <c r="B391" s="102"/>
      <c r="C391" s="102"/>
      <c r="D391" s="103"/>
      <c r="E391" s="102"/>
    </row>
    <row r="392" spans="1:5">
      <c r="A392" s="102"/>
      <c r="B392" s="102"/>
      <c r="C392" s="102"/>
      <c r="D392" s="103"/>
      <c r="E392" s="102"/>
    </row>
    <row r="393" spans="1:5">
      <c r="A393" s="102"/>
      <c r="B393" s="102"/>
      <c r="C393" s="102"/>
      <c r="D393" s="103"/>
      <c r="E393" s="102"/>
    </row>
    <row r="394" spans="1:5">
      <c r="A394" s="102"/>
      <c r="B394" s="102"/>
      <c r="C394" s="102"/>
      <c r="D394" s="103"/>
      <c r="E394" s="102"/>
    </row>
    <row r="395" spans="1:5">
      <c r="A395" s="102"/>
      <c r="B395" s="102"/>
      <c r="C395" s="102"/>
      <c r="D395" s="103"/>
      <c r="E395" s="102"/>
    </row>
    <row r="396" spans="1:5">
      <c r="A396" s="102"/>
      <c r="B396" s="102"/>
      <c r="C396" s="102"/>
      <c r="D396" s="103"/>
      <c r="E396" s="102"/>
    </row>
    <row r="397" spans="1:5">
      <c r="A397" s="102"/>
      <c r="B397" s="102"/>
      <c r="C397" s="102"/>
      <c r="D397" s="103"/>
      <c r="E397" s="102"/>
    </row>
    <row r="398" spans="1:5">
      <c r="A398" s="102"/>
      <c r="B398" s="102"/>
      <c r="C398" s="102"/>
      <c r="D398" s="103"/>
      <c r="E398" s="102"/>
    </row>
    <row r="399" spans="1:5">
      <c r="A399" s="102"/>
      <c r="B399" s="102"/>
      <c r="C399" s="102"/>
      <c r="D399" s="103"/>
      <c r="E399" s="102"/>
    </row>
    <row r="400" spans="1:5">
      <c r="A400" s="102"/>
      <c r="B400" s="102"/>
      <c r="C400" s="102"/>
      <c r="D400" s="103"/>
      <c r="E400" s="102"/>
    </row>
    <row r="401" spans="1:5">
      <c r="A401" s="102"/>
      <c r="B401" s="102"/>
      <c r="C401" s="102"/>
      <c r="D401" s="103"/>
      <c r="E401" s="102"/>
    </row>
    <row r="402" spans="1:5">
      <c r="A402" s="102"/>
      <c r="B402" s="102"/>
      <c r="C402" s="102"/>
      <c r="D402" s="103"/>
      <c r="E402" s="102"/>
    </row>
    <row r="403" spans="1:5">
      <c r="A403" s="102"/>
      <c r="B403" s="102"/>
      <c r="C403" s="102"/>
      <c r="D403" s="103"/>
      <c r="E403" s="102"/>
    </row>
    <row r="404" spans="1:5">
      <c r="A404" s="102"/>
      <c r="B404" s="102"/>
      <c r="C404" s="102"/>
      <c r="D404" s="103"/>
      <c r="E404" s="102"/>
    </row>
    <row r="405" spans="1:5">
      <c r="A405" s="102"/>
      <c r="B405" s="102"/>
      <c r="C405" s="102"/>
      <c r="D405" s="103"/>
      <c r="E405" s="102"/>
    </row>
    <row r="406" spans="1:5">
      <c r="A406" s="102"/>
      <c r="B406" s="102"/>
      <c r="C406" s="102"/>
      <c r="D406" s="103"/>
      <c r="E406" s="102"/>
    </row>
    <row r="407" spans="1:5">
      <c r="A407" s="102"/>
      <c r="B407" s="102"/>
      <c r="C407" s="102"/>
      <c r="D407" s="103"/>
      <c r="E407" s="102"/>
    </row>
    <row r="408" spans="1:5">
      <c r="A408" s="102"/>
      <c r="B408" s="102"/>
      <c r="C408" s="102"/>
      <c r="D408" s="103"/>
      <c r="E408" s="102"/>
    </row>
    <row r="409" spans="1:5">
      <c r="A409" s="102"/>
      <c r="B409" s="102"/>
      <c r="C409" s="102"/>
      <c r="D409" s="103"/>
      <c r="E409" s="102"/>
    </row>
    <row r="410" spans="1:5">
      <c r="A410" s="102"/>
      <c r="B410" s="102"/>
      <c r="C410" s="102"/>
      <c r="D410" s="103"/>
      <c r="E410" s="102"/>
    </row>
    <row r="411" spans="1:5">
      <c r="A411" s="102"/>
      <c r="B411" s="102"/>
      <c r="C411" s="102"/>
      <c r="D411" s="103"/>
      <c r="E411" s="102"/>
    </row>
    <row r="412" spans="1:5">
      <c r="A412" s="102"/>
      <c r="B412" s="102"/>
      <c r="C412" s="102"/>
      <c r="D412" s="103"/>
      <c r="E412" s="102"/>
    </row>
    <row r="413" spans="1:5">
      <c r="A413" s="102"/>
      <c r="B413" s="102"/>
      <c r="C413" s="102"/>
      <c r="D413" s="103"/>
      <c r="E413" s="102"/>
    </row>
    <row r="414" spans="1:5">
      <c r="A414" s="102"/>
      <c r="B414" s="102"/>
      <c r="C414" s="102"/>
      <c r="D414" s="103"/>
      <c r="E414" s="102"/>
    </row>
    <row r="415" spans="1:5">
      <c r="A415" s="102"/>
      <c r="B415" s="102"/>
      <c r="C415" s="102"/>
      <c r="D415" s="103"/>
      <c r="E415" s="102"/>
    </row>
    <row r="416" spans="1:5">
      <c r="A416" s="102"/>
      <c r="B416" s="102"/>
      <c r="C416" s="102"/>
      <c r="D416" s="103"/>
      <c r="E416" s="102"/>
    </row>
    <row r="417" spans="1:5">
      <c r="A417" s="102"/>
      <c r="B417" s="102"/>
      <c r="C417" s="102"/>
      <c r="D417" s="103"/>
      <c r="E417" s="102"/>
    </row>
    <row r="418" spans="1:5">
      <c r="A418" s="102"/>
      <c r="B418" s="102"/>
      <c r="C418" s="102"/>
      <c r="D418" s="103"/>
      <c r="E418" s="102"/>
    </row>
    <row r="419" spans="1:5">
      <c r="A419" s="102"/>
      <c r="B419" s="102"/>
      <c r="C419" s="102"/>
      <c r="D419" s="103"/>
      <c r="E419" s="102"/>
    </row>
    <row r="420" spans="1:5">
      <c r="A420" s="102"/>
      <c r="B420" s="102"/>
      <c r="C420" s="102"/>
      <c r="D420" s="103"/>
      <c r="E420" s="102"/>
    </row>
    <row r="421" spans="1:5">
      <c r="A421" s="102"/>
      <c r="B421" s="102"/>
      <c r="C421" s="102"/>
      <c r="D421" s="103"/>
      <c r="E421" s="102"/>
    </row>
    <row r="422" spans="1:5">
      <c r="A422" s="102"/>
      <c r="B422" s="102"/>
      <c r="C422" s="102"/>
      <c r="D422" s="103"/>
      <c r="E422" s="102"/>
    </row>
    <row r="423" spans="1:5">
      <c r="A423" s="102"/>
      <c r="B423" s="102"/>
      <c r="C423" s="102"/>
      <c r="D423" s="103"/>
      <c r="E423" s="102"/>
    </row>
    <row r="424" spans="1:5">
      <c r="A424" s="102"/>
      <c r="B424" s="102"/>
      <c r="C424" s="102"/>
      <c r="D424" s="103"/>
      <c r="E424" s="102"/>
    </row>
    <row r="425" spans="1:5">
      <c r="A425" s="102"/>
      <c r="B425" s="102"/>
      <c r="C425" s="102"/>
      <c r="D425" s="103"/>
      <c r="E425" s="102"/>
    </row>
    <row r="426" spans="1:5">
      <c r="A426" s="102"/>
      <c r="B426" s="102"/>
      <c r="C426" s="102"/>
      <c r="D426" s="103"/>
      <c r="E426" s="102"/>
    </row>
    <row r="427" spans="1:5">
      <c r="A427" s="102"/>
      <c r="B427" s="102"/>
      <c r="C427" s="102"/>
      <c r="D427" s="103"/>
      <c r="E427" s="102"/>
    </row>
    <row r="428" spans="1:5">
      <c r="A428" s="102"/>
      <c r="B428" s="102"/>
      <c r="C428" s="102"/>
      <c r="D428" s="103"/>
      <c r="E428" s="102"/>
    </row>
    <row r="429" spans="1:5">
      <c r="A429" s="102"/>
      <c r="B429" s="102"/>
      <c r="C429" s="102"/>
      <c r="D429" s="103"/>
      <c r="E429" s="102"/>
    </row>
    <row r="430" spans="1:5">
      <c r="A430" s="102"/>
      <c r="B430" s="102"/>
      <c r="C430" s="102"/>
      <c r="D430" s="103"/>
      <c r="E430" s="102"/>
    </row>
    <row r="431" spans="1:5">
      <c r="A431" s="102"/>
      <c r="B431" s="102"/>
      <c r="C431" s="102"/>
      <c r="D431" s="103"/>
      <c r="E431" s="102"/>
    </row>
    <row r="432" spans="1:5">
      <c r="A432" s="102"/>
      <c r="B432" s="102"/>
      <c r="C432" s="102"/>
      <c r="D432" s="103"/>
      <c r="E432" s="102"/>
    </row>
    <row r="433" spans="1:5">
      <c r="A433" s="102"/>
      <c r="B433" s="102"/>
      <c r="C433" s="102"/>
      <c r="D433" s="103"/>
      <c r="E433" s="102"/>
    </row>
    <row r="434" spans="1:5">
      <c r="A434" s="102"/>
      <c r="B434" s="102"/>
      <c r="C434" s="102"/>
      <c r="D434" s="103"/>
      <c r="E434" s="102"/>
    </row>
    <row r="435" spans="1:5">
      <c r="A435" s="102"/>
      <c r="B435" s="102"/>
      <c r="C435" s="102"/>
      <c r="D435" s="103"/>
      <c r="E435" s="102"/>
    </row>
    <row r="436" spans="1:5">
      <c r="A436" s="102"/>
      <c r="B436" s="102"/>
      <c r="C436" s="102"/>
      <c r="D436" s="103"/>
      <c r="E436" s="102"/>
    </row>
    <row r="437" spans="1:5">
      <c r="A437" s="102"/>
      <c r="B437" s="102"/>
      <c r="C437" s="102"/>
      <c r="D437" s="103"/>
      <c r="E437" s="102"/>
    </row>
    <row r="438" spans="1:5">
      <c r="A438" s="102"/>
      <c r="B438" s="102"/>
      <c r="C438" s="102"/>
      <c r="D438" s="103"/>
      <c r="E438" s="102"/>
    </row>
    <row r="439" spans="1:5">
      <c r="A439" s="102"/>
      <c r="B439" s="102"/>
      <c r="C439" s="102"/>
      <c r="D439" s="103"/>
      <c r="E439" s="102"/>
    </row>
    <row r="440" spans="1:5">
      <c r="A440" s="102"/>
      <c r="B440" s="102"/>
      <c r="C440" s="102"/>
      <c r="D440" s="103"/>
      <c r="E440" s="102"/>
    </row>
    <row r="441" spans="1:5">
      <c r="A441" s="102"/>
      <c r="B441" s="102"/>
      <c r="C441" s="102"/>
      <c r="D441" s="103"/>
      <c r="E441" s="102"/>
    </row>
    <row r="442" spans="1:5">
      <c r="A442" s="102"/>
      <c r="B442" s="102"/>
      <c r="C442" s="102"/>
      <c r="D442" s="103"/>
      <c r="E442" s="102"/>
    </row>
    <row r="443" spans="1:5">
      <c r="A443" s="102"/>
      <c r="B443" s="102"/>
      <c r="C443" s="102"/>
      <c r="D443" s="103"/>
      <c r="E443" s="102"/>
    </row>
    <row r="444" spans="1:5">
      <c r="A444" s="102"/>
      <c r="B444" s="102"/>
      <c r="C444" s="102"/>
      <c r="D444" s="103"/>
      <c r="E444" s="102"/>
    </row>
    <row r="445" spans="1:5">
      <c r="A445" s="102"/>
      <c r="B445" s="102"/>
      <c r="C445" s="102"/>
      <c r="D445" s="103"/>
      <c r="E445" s="102"/>
    </row>
    <row r="446" spans="1:5">
      <c r="A446" s="102"/>
      <c r="B446" s="102"/>
      <c r="C446" s="102"/>
      <c r="D446" s="103"/>
      <c r="E446" s="102"/>
    </row>
    <row r="447" spans="1:5">
      <c r="A447" s="102"/>
      <c r="B447" s="102"/>
      <c r="C447" s="102"/>
      <c r="D447" s="103"/>
      <c r="E447" s="102"/>
    </row>
    <row r="448" spans="1:5">
      <c r="A448" s="102"/>
      <c r="B448" s="102"/>
      <c r="C448" s="102"/>
      <c r="D448" s="103"/>
      <c r="E448" s="102"/>
    </row>
    <row r="449" spans="1:5">
      <c r="A449" s="102"/>
      <c r="B449" s="102"/>
      <c r="C449" s="102"/>
      <c r="D449" s="103"/>
      <c r="E449" s="102"/>
    </row>
    <row r="450" spans="1:5">
      <c r="A450" s="102"/>
      <c r="B450" s="102"/>
      <c r="C450" s="102"/>
      <c r="D450" s="103"/>
      <c r="E450" s="102"/>
    </row>
    <row r="451" spans="1:5">
      <c r="A451" s="102"/>
      <c r="B451" s="102"/>
      <c r="C451" s="102"/>
      <c r="D451" s="103"/>
      <c r="E451" s="102"/>
    </row>
    <row r="452" spans="1:5">
      <c r="A452" s="102"/>
      <c r="B452" s="102"/>
      <c r="C452" s="102"/>
      <c r="D452" s="103"/>
      <c r="E452" s="102"/>
    </row>
    <row r="453" spans="1:5">
      <c r="A453" s="102"/>
      <c r="B453" s="102"/>
      <c r="C453" s="102"/>
      <c r="D453" s="103"/>
      <c r="E453" s="102"/>
    </row>
    <row r="454" spans="1:5">
      <c r="A454" s="102"/>
      <c r="B454" s="102"/>
      <c r="C454" s="102"/>
      <c r="D454" s="103"/>
      <c r="E454" s="102"/>
    </row>
    <row r="455" spans="1:5">
      <c r="A455" s="102"/>
      <c r="B455" s="102"/>
      <c r="C455" s="102"/>
      <c r="D455" s="103"/>
      <c r="E455" s="102"/>
    </row>
    <row r="456" spans="1:5">
      <c r="A456" s="102"/>
      <c r="B456" s="102"/>
      <c r="C456" s="102"/>
      <c r="D456" s="103"/>
      <c r="E456" s="102"/>
    </row>
    <row r="457" spans="1:5">
      <c r="A457" s="102"/>
      <c r="B457" s="102"/>
      <c r="C457" s="102"/>
      <c r="D457" s="103"/>
      <c r="E457" s="102"/>
    </row>
    <row r="458" spans="1:5">
      <c r="A458" s="102"/>
      <c r="B458" s="102"/>
      <c r="C458" s="102"/>
      <c r="D458" s="103"/>
      <c r="E458" s="102"/>
    </row>
    <row r="459" spans="1:5">
      <c r="A459" s="102"/>
      <c r="B459" s="102"/>
      <c r="C459" s="102"/>
      <c r="D459" s="103"/>
      <c r="E459" s="102"/>
    </row>
    <row r="460" spans="1:5">
      <c r="A460" s="102"/>
      <c r="B460" s="102"/>
      <c r="C460" s="102"/>
      <c r="D460" s="103"/>
      <c r="E460" s="102"/>
    </row>
    <row r="461" spans="1:5">
      <c r="A461" s="102"/>
      <c r="B461" s="102"/>
      <c r="C461" s="102"/>
      <c r="D461" s="103"/>
      <c r="E461" s="102"/>
    </row>
    <row r="462" spans="1:5">
      <c r="A462" s="102"/>
      <c r="B462" s="102"/>
      <c r="C462" s="102"/>
      <c r="D462" s="103"/>
      <c r="E462" s="102"/>
    </row>
    <row r="463" spans="1:5">
      <c r="A463" s="102"/>
      <c r="B463" s="102"/>
      <c r="C463" s="102"/>
      <c r="D463" s="103"/>
      <c r="E463" s="102"/>
    </row>
    <row r="464" spans="1:5">
      <c r="A464" s="102"/>
      <c r="B464" s="102"/>
      <c r="C464" s="102"/>
      <c r="D464" s="103"/>
      <c r="E464" s="102"/>
    </row>
    <row r="465" spans="1:5">
      <c r="A465" s="102"/>
      <c r="B465" s="102"/>
      <c r="C465" s="102"/>
      <c r="D465" s="103"/>
      <c r="E465" s="102"/>
    </row>
    <row r="466" spans="1:5">
      <c r="A466" s="102"/>
      <c r="B466" s="102"/>
      <c r="C466" s="102"/>
      <c r="D466" s="103"/>
      <c r="E466" s="102"/>
    </row>
    <row r="467" spans="1:5">
      <c r="A467" s="102"/>
      <c r="B467" s="102"/>
      <c r="C467" s="102"/>
      <c r="D467" s="103"/>
      <c r="E467" s="102"/>
    </row>
    <row r="468" spans="1:5">
      <c r="A468" s="102"/>
      <c r="B468" s="102"/>
      <c r="C468" s="102"/>
      <c r="D468" s="103"/>
      <c r="E468" s="102"/>
    </row>
    <row r="469" spans="1:5">
      <c r="A469" s="102"/>
      <c r="B469" s="102"/>
      <c r="C469" s="102"/>
      <c r="D469" s="103"/>
      <c r="E469" s="102"/>
    </row>
    <row r="470" spans="1:5">
      <c r="A470" s="102"/>
      <c r="B470" s="102"/>
      <c r="C470" s="102"/>
      <c r="D470" s="103"/>
      <c r="E470" s="102"/>
    </row>
    <row r="471" spans="1:5">
      <c r="A471" s="102"/>
      <c r="B471" s="102"/>
      <c r="C471" s="102"/>
      <c r="D471" s="103"/>
      <c r="E471" s="102"/>
    </row>
    <row r="472" spans="1:5">
      <c r="A472" s="102"/>
      <c r="B472" s="102"/>
      <c r="C472" s="102"/>
      <c r="D472" s="103"/>
      <c r="E472" s="102"/>
    </row>
    <row r="473" spans="1:5">
      <c r="A473" s="102"/>
      <c r="B473" s="102"/>
      <c r="C473" s="102"/>
      <c r="D473" s="103"/>
      <c r="E473" s="102"/>
    </row>
    <row r="474" spans="1:5">
      <c r="A474" s="102"/>
      <c r="B474" s="102"/>
      <c r="C474" s="102"/>
      <c r="D474" s="103"/>
      <c r="E474" s="102"/>
    </row>
    <row r="475" spans="1:5">
      <c r="A475" s="102"/>
      <c r="B475" s="102"/>
      <c r="C475" s="102"/>
      <c r="D475" s="103"/>
      <c r="E475" s="102"/>
    </row>
    <row r="476" spans="1:5">
      <c r="A476" s="102"/>
      <c r="B476" s="102"/>
      <c r="C476" s="102"/>
      <c r="D476" s="103"/>
      <c r="E476" s="102"/>
    </row>
    <row r="477" spans="1:5">
      <c r="A477" s="102"/>
      <c r="B477" s="102"/>
      <c r="C477" s="102"/>
      <c r="D477" s="103"/>
      <c r="E477" s="102"/>
    </row>
    <row r="478" spans="1:5">
      <c r="A478" s="102"/>
      <c r="B478" s="102"/>
      <c r="C478" s="102"/>
      <c r="D478" s="103"/>
      <c r="E478" s="102"/>
    </row>
    <row r="479" spans="1:5">
      <c r="A479" s="102"/>
      <c r="B479" s="102"/>
      <c r="C479" s="102"/>
      <c r="D479" s="103"/>
      <c r="E479" s="102"/>
    </row>
    <row r="480" spans="1:5">
      <c r="A480" s="102"/>
      <c r="B480" s="102"/>
      <c r="C480" s="102"/>
      <c r="D480" s="103"/>
      <c r="E480" s="102"/>
    </row>
    <row r="481" spans="1:5">
      <c r="A481" s="102"/>
      <c r="B481" s="102"/>
      <c r="C481" s="102"/>
      <c r="D481" s="103"/>
      <c r="E481" s="102"/>
    </row>
    <row r="482" spans="1:5">
      <c r="A482" s="102"/>
      <c r="B482" s="102"/>
      <c r="C482" s="102"/>
      <c r="D482" s="103"/>
      <c r="E482" s="102"/>
    </row>
    <row r="483" spans="1:5">
      <c r="A483" s="102"/>
      <c r="B483" s="102"/>
      <c r="C483" s="102"/>
      <c r="D483" s="103"/>
      <c r="E483" s="102"/>
    </row>
    <row r="484" spans="1:5">
      <c r="A484" s="102"/>
      <c r="B484" s="102"/>
      <c r="C484" s="102"/>
      <c r="D484" s="103"/>
      <c r="E484" s="102"/>
    </row>
    <row r="485" spans="1:5">
      <c r="A485" s="102"/>
      <c r="B485" s="102"/>
      <c r="C485" s="102"/>
      <c r="D485" s="103"/>
      <c r="E485" s="102"/>
    </row>
    <row r="486" spans="1:5">
      <c r="A486" s="102"/>
      <c r="B486" s="102"/>
      <c r="C486" s="102"/>
      <c r="D486" s="103"/>
      <c r="E486" s="102"/>
    </row>
    <row r="487" spans="1:5">
      <c r="A487" s="102"/>
      <c r="B487" s="102"/>
      <c r="C487" s="102"/>
      <c r="D487" s="103"/>
      <c r="E487" s="102"/>
    </row>
    <row r="488" spans="1:5">
      <c r="A488" s="102"/>
      <c r="B488" s="102"/>
      <c r="C488" s="102"/>
      <c r="D488" s="103"/>
      <c r="E488" s="102"/>
    </row>
    <row r="489" spans="1:5">
      <c r="A489" s="102"/>
      <c r="B489" s="102"/>
      <c r="C489" s="102"/>
      <c r="D489" s="103"/>
      <c r="E489" s="102"/>
    </row>
    <row r="490" spans="1:5">
      <c r="A490" s="102"/>
      <c r="B490" s="102"/>
      <c r="C490" s="102"/>
      <c r="D490" s="103"/>
      <c r="E490" s="102"/>
    </row>
    <row r="491" spans="1:5">
      <c r="A491" s="102"/>
      <c r="B491" s="102"/>
      <c r="C491" s="102"/>
      <c r="D491" s="103"/>
      <c r="E491" s="102"/>
    </row>
    <row r="492" spans="1:5">
      <c r="A492" s="102"/>
      <c r="B492" s="102"/>
      <c r="C492" s="102"/>
      <c r="D492" s="103"/>
      <c r="E492" s="102"/>
    </row>
    <row r="493" spans="1:5">
      <c r="A493" s="102"/>
      <c r="B493" s="102"/>
      <c r="C493" s="102"/>
      <c r="D493" s="103"/>
      <c r="E493" s="102"/>
    </row>
    <row r="494" spans="1:5">
      <c r="A494" s="102"/>
      <c r="B494" s="102"/>
      <c r="C494" s="102"/>
      <c r="D494" s="103"/>
      <c r="E494" s="102"/>
    </row>
    <row r="495" spans="1:5">
      <c r="A495" s="102"/>
      <c r="B495" s="102"/>
      <c r="C495" s="102"/>
      <c r="D495" s="103"/>
      <c r="E495" s="102"/>
    </row>
    <row r="496" spans="1:5">
      <c r="A496" s="102"/>
      <c r="B496" s="102"/>
      <c r="C496" s="102"/>
      <c r="D496" s="103"/>
      <c r="E496" s="102"/>
    </row>
    <row r="497" spans="1:5">
      <c r="A497" s="102"/>
      <c r="B497" s="102"/>
      <c r="C497" s="102"/>
      <c r="D497" s="103"/>
      <c r="E497" s="102"/>
    </row>
    <row r="498" spans="1:5">
      <c r="A498" s="102"/>
      <c r="B498" s="102"/>
      <c r="C498" s="102"/>
      <c r="D498" s="103"/>
      <c r="E498" s="102"/>
    </row>
    <row r="499" spans="1:5">
      <c r="A499" s="102"/>
      <c r="B499" s="102"/>
      <c r="C499" s="102"/>
      <c r="D499" s="103"/>
      <c r="E499" s="102"/>
    </row>
    <row r="500" spans="1:5">
      <c r="A500" s="102"/>
      <c r="B500" s="102"/>
      <c r="C500" s="102"/>
      <c r="D500" s="103"/>
      <c r="E500" s="102"/>
    </row>
    <row r="501" spans="1:5">
      <c r="A501" s="102"/>
      <c r="B501" s="102"/>
      <c r="C501" s="102"/>
      <c r="D501" s="103"/>
      <c r="E501" s="102"/>
    </row>
    <row r="502" spans="1:5">
      <c r="A502" s="102"/>
      <c r="B502" s="102"/>
      <c r="C502" s="102"/>
      <c r="D502" s="103"/>
      <c r="E502" s="102"/>
    </row>
    <row r="503" spans="1:5">
      <c r="A503" s="102"/>
      <c r="B503" s="102"/>
      <c r="C503" s="102"/>
      <c r="D503" s="103"/>
      <c r="E503" s="102"/>
    </row>
    <row r="504" spans="1:5">
      <c r="A504" s="102"/>
      <c r="B504" s="102"/>
      <c r="C504" s="102"/>
      <c r="D504" s="103"/>
      <c r="E504" s="102"/>
    </row>
    <row r="505" spans="1:5">
      <c r="A505" s="102"/>
      <c r="B505" s="102"/>
      <c r="C505" s="102"/>
      <c r="D505" s="103"/>
      <c r="E505" s="102"/>
    </row>
    <row r="506" spans="1:5">
      <c r="A506" s="102"/>
      <c r="B506" s="102"/>
      <c r="C506" s="102"/>
      <c r="D506" s="103"/>
      <c r="E506" s="102"/>
    </row>
    <row r="507" spans="1:5">
      <c r="A507" s="102"/>
      <c r="B507" s="102"/>
      <c r="C507" s="102"/>
      <c r="D507" s="103"/>
      <c r="E507" s="102"/>
    </row>
    <row r="508" spans="1:5">
      <c r="A508" s="102"/>
      <c r="B508" s="102"/>
      <c r="C508" s="102"/>
      <c r="D508" s="103"/>
      <c r="E508" s="102"/>
    </row>
    <row r="509" spans="1:5">
      <c r="A509" s="102"/>
      <c r="B509" s="102"/>
      <c r="C509" s="102"/>
      <c r="D509" s="103"/>
      <c r="E509" s="102"/>
    </row>
    <row r="510" spans="1:5">
      <c r="A510" s="102"/>
      <c r="B510" s="102"/>
      <c r="C510" s="102"/>
      <c r="D510" s="103"/>
      <c r="E510" s="102"/>
    </row>
    <row r="511" spans="1:5">
      <c r="A511" s="102"/>
      <c r="B511" s="102"/>
      <c r="C511" s="102"/>
      <c r="D511" s="103"/>
      <c r="E511" s="102"/>
    </row>
    <row r="512" spans="1:5">
      <c r="A512" s="102"/>
      <c r="B512" s="102"/>
      <c r="C512" s="102"/>
      <c r="D512" s="103"/>
      <c r="E512" s="102"/>
    </row>
    <row r="513" spans="1:5">
      <c r="A513" s="102"/>
      <c r="B513" s="102"/>
      <c r="C513" s="102"/>
      <c r="D513" s="103"/>
      <c r="E513" s="102"/>
    </row>
    <row r="514" spans="1:5">
      <c r="A514" s="102"/>
      <c r="B514" s="102"/>
      <c r="C514" s="102"/>
      <c r="D514" s="103"/>
      <c r="E514" s="102"/>
    </row>
    <row r="515" spans="1:5">
      <c r="A515" s="102"/>
      <c r="B515" s="102"/>
      <c r="C515" s="102"/>
      <c r="D515" s="103"/>
      <c r="E515" s="102"/>
    </row>
    <row r="516" spans="1:5">
      <c r="A516" s="102"/>
      <c r="B516" s="102"/>
      <c r="C516" s="102"/>
      <c r="D516" s="103"/>
      <c r="E516" s="102"/>
    </row>
    <row r="517" spans="1:5">
      <c r="A517" s="102"/>
      <c r="B517" s="102"/>
      <c r="C517" s="102"/>
      <c r="D517" s="103"/>
      <c r="E517" s="102"/>
    </row>
    <row r="518" spans="1:5">
      <c r="A518" s="102"/>
      <c r="B518" s="102"/>
      <c r="C518" s="102"/>
      <c r="D518" s="103"/>
      <c r="E518" s="102"/>
    </row>
    <row r="519" spans="1:5">
      <c r="A519" s="102"/>
      <c r="B519" s="102"/>
      <c r="C519" s="102"/>
      <c r="D519" s="103"/>
      <c r="E519" s="102"/>
    </row>
    <row r="520" spans="1:5">
      <c r="A520" s="102"/>
      <c r="B520" s="102"/>
      <c r="C520" s="102"/>
      <c r="D520" s="103"/>
      <c r="E520" s="102"/>
    </row>
    <row r="521" spans="1:5">
      <c r="A521" s="102"/>
      <c r="B521" s="102"/>
      <c r="C521" s="102"/>
      <c r="D521" s="103"/>
      <c r="E521" s="102"/>
    </row>
    <row r="522" spans="1:5">
      <c r="A522" s="102"/>
      <c r="B522" s="102"/>
      <c r="C522" s="102"/>
      <c r="D522" s="103"/>
      <c r="E522" s="102"/>
    </row>
    <row r="523" spans="1:5">
      <c r="A523" s="102"/>
      <c r="B523" s="102"/>
      <c r="C523" s="102"/>
      <c r="D523" s="103"/>
      <c r="E523" s="102"/>
    </row>
    <row r="524" spans="1:5">
      <c r="A524" s="102"/>
      <c r="B524" s="102"/>
      <c r="C524" s="102"/>
      <c r="D524" s="103"/>
      <c r="E524" s="102"/>
    </row>
    <row r="525" spans="1:5">
      <c r="A525" s="102"/>
      <c r="B525" s="102"/>
      <c r="C525" s="102"/>
      <c r="D525" s="103"/>
      <c r="E525" s="102"/>
    </row>
    <row r="526" spans="1:5">
      <c r="A526" s="102"/>
      <c r="B526" s="102"/>
      <c r="C526" s="102"/>
      <c r="D526" s="103"/>
      <c r="E526" s="102"/>
    </row>
    <row r="527" spans="1:5">
      <c r="A527" s="102"/>
      <c r="B527" s="102"/>
      <c r="C527" s="102"/>
      <c r="D527" s="103"/>
      <c r="E527" s="102"/>
    </row>
    <row r="528" spans="1:5">
      <c r="A528" s="102"/>
      <c r="B528" s="102"/>
      <c r="C528" s="102"/>
      <c r="D528" s="103"/>
      <c r="E528" s="102"/>
    </row>
    <row r="529" spans="1:5">
      <c r="A529" s="102"/>
      <c r="B529" s="102"/>
      <c r="C529" s="102"/>
      <c r="D529" s="103"/>
      <c r="E529" s="102"/>
    </row>
    <row r="530" spans="1:5">
      <c r="A530" s="102"/>
      <c r="B530" s="102"/>
      <c r="C530" s="102"/>
      <c r="D530" s="103"/>
      <c r="E530" s="102"/>
    </row>
    <row r="531" spans="1:5">
      <c r="A531" s="102"/>
      <c r="B531" s="102"/>
      <c r="C531" s="102"/>
      <c r="D531" s="103"/>
      <c r="E531" s="102"/>
    </row>
    <row r="532" spans="1:5">
      <c r="A532" s="102"/>
      <c r="B532" s="102"/>
      <c r="C532" s="102"/>
      <c r="D532" s="103"/>
      <c r="E532" s="102"/>
    </row>
    <row r="533" spans="1:5">
      <c r="A533" s="102"/>
      <c r="B533" s="102"/>
      <c r="C533" s="102"/>
      <c r="D533" s="103"/>
      <c r="E533" s="102"/>
    </row>
    <row r="534" spans="1:5">
      <c r="A534" s="102"/>
      <c r="B534" s="102"/>
      <c r="C534" s="102"/>
      <c r="D534" s="103"/>
      <c r="E534" s="102"/>
    </row>
    <row r="535" spans="1:5">
      <c r="A535" s="102"/>
      <c r="B535" s="102"/>
      <c r="C535" s="102"/>
      <c r="D535" s="103"/>
      <c r="E535" s="102"/>
    </row>
    <row r="536" spans="1:5">
      <c r="A536" s="102"/>
      <c r="B536" s="102"/>
      <c r="C536" s="102"/>
      <c r="D536" s="103"/>
      <c r="E536" s="102"/>
    </row>
    <row r="537" spans="1:5">
      <c r="A537" s="102"/>
      <c r="B537" s="102"/>
      <c r="C537" s="102"/>
      <c r="D537" s="103"/>
      <c r="E537" s="102"/>
    </row>
    <row r="538" spans="1:5">
      <c r="A538" s="102"/>
      <c r="B538" s="102"/>
      <c r="C538" s="102"/>
      <c r="D538" s="103"/>
      <c r="E538" s="102"/>
    </row>
    <row r="539" spans="1:5">
      <c r="A539" s="102"/>
      <c r="B539" s="102"/>
      <c r="C539" s="102"/>
      <c r="D539" s="103"/>
      <c r="E539" s="102"/>
    </row>
    <row r="540" spans="1:5">
      <c r="A540" s="102"/>
      <c r="B540" s="102"/>
      <c r="C540" s="102"/>
      <c r="D540" s="103"/>
      <c r="E540" s="102"/>
    </row>
    <row r="541" spans="1:5">
      <c r="A541" s="102"/>
      <c r="B541" s="102"/>
      <c r="C541" s="102"/>
      <c r="D541" s="103"/>
      <c r="E541" s="102"/>
    </row>
    <row r="542" spans="1:5">
      <c r="A542" s="102"/>
      <c r="B542" s="102"/>
      <c r="C542" s="102"/>
      <c r="D542" s="103"/>
      <c r="E542" s="102"/>
    </row>
    <row r="543" spans="1:5">
      <c r="A543" s="102"/>
      <c r="B543" s="102"/>
      <c r="C543" s="102"/>
      <c r="D543" s="103"/>
      <c r="E543" s="102"/>
    </row>
    <row r="544" spans="1:5">
      <c r="A544" s="102"/>
      <c r="B544" s="102"/>
      <c r="C544" s="102"/>
      <c r="D544" s="103"/>
      <c r="E544" s="102"/>
    </row>
    <row r="545" spans="1:5">
      <c r="A545" s="102"/>
      <c r="B545" s="102"/>
      <c r="C545" s="102"/>
      <c r="D545" s="103"/>
      <c r="E545" s="102"/>
    </row>
    <row r="546" spans="1:5">
      <c r="A546" s="102"/>
      <c r="B546" s="102"/>
      <c r="C546" s="102"/>
      <c r="D546" s="103"/>
      <c r="E546" s="102"/>
    </row>
    <row r="547" spans="1:5">
      <c r="A547" s="102"/>
      <c r="B547" s="102"/>
      <c r="C547" s="102"/>
      <c r="D547" s="103"/>
      <c r="E547" s="102"/>
    </row>
    <row r="548" spans="1:5">
      <c r="A548" s="102"/>
      <c r="B548" s="102"/>
      <c r="C548" s="102"/>
      <c r="D548" s="103"/>
      <c r="E548" s="102"/>
    </row>
    <row r="549" spans="1:5">
      <c r="A549" s="102"/>
      <c r="B549" s="102"/>
      <c r="C549" s="102"/>
      <c r="D549" s="103"/>
      <c r="E549" s="102"/>
    </row>
    <row r="550" spans="1:5">
      <c r="A550" s="102"/>
      <c r="B550" s="102"/>
      <c r="C550" s="102"/>
      <c r="D550" s="103"/>
      <c r="E550" s="102"/>
    </row>
    <row r="551" spans="1:5">
      <c r="A551" s="102"/>
      <c r="B551" s="102"/>
      <c r="C551" s="102"/>
      <c r="D551" s="103"/>
      <c r="E551" s="102"/>
    </row>
    <row r="552" spans="1:5">
      <c r="A552" s="102"/>
      <c r="B552" s="102"/>
      <c r="C552" s="102"/>
      <c r="D552" s="103"/>
      <c r="E552" s="102"/>
    </row>
    <row r="553" spans="1:5">
      <c r="A553" s="102"/>
      <c r="B553" s="102"/>
      <c r="C553" s="102"/>
      <c r="D553" s="103"/>
      <c r="E553" s="102"/>
    </row>
    <row r="554" spans="1:5">
      <c r="A554" s="102"/>
      <c r="B554" s="102"/>
      <c r="C554" s="102"/>
      <c r="D554" s="103"/>
      <c r="E554" s="102"/>
    </row>
    <row r="555" spans="1:5">
      <c r="A555" s="102"/>
      <c r="B555" s="102"/>
      <c r="C555" s="102"/>
      <c r="D555" s="103"/>
      <c r="E555" s="102"/>
    </row>
    <row r="556" spans="1:5">
      <c r="A556" s="102"/>
      <c r="B556" s="102"/>
      <c r="C556" s="102"/>
      <c r="D556" s="103"/>
      <c r="E556" s="102"/>
    </row>
    <row r="557" spans="1:5">
      <c r="A557" s="102"/>
      <c r="B557" s="102"/>
      <c r="C557" s="102"/>
      <c r="D557" s="103"/>
      <c r="E557" s="102"/>
    </row>
    <row r="558" spans="1:5">
      <c r="A558" s="102"/>
      <c r="B558" s="102"/>
      <c r="C558" s="102"/>
      <c r="D558" s="103"/>
      <c r="E558" s="102"/>
    </row>
    <row r="559" spans="1:5">
      <c r="A559" s="102"/>
      <c r="B559" s="102"/>
      <c r="C559" s="102"/>
      <c r="D559" s="103"/>
      <c r="E559" s="102"/>
    </row>
    <row r="560" spans="1:5">
      <c r="A560" s="102"/>
      <c r="B560" s="102"/>
      <c r="C560" s="102"/>
      <c r="D560" s="103"/>
      <c r="E560" s="102"/>
    </row>
    <row r="561" spans="1:5">
      <c r="A561" s="102"/>
      <c r="B561" s="102"/>
      <c r="C561" s="102"/>
      <c r="D561" s="103"/>
      <c r="E561" s="102"/>
    </row>
    <row r="562" spans="1:5">
      <c r="A562" s="102"/>
      <c r="B562" s="102"/>
      <c r="C562" s="102"/>
      <c r="D562" s="103"/>
      <c r="E562" s="102"/>
    </row>
    <row r="563" spans="1:5">
      <c r="A563" s="102"/>
      <c r="B563" s="102"/>
      <c r="C563" s="102"/>
      <c r="D563" s="103"/>
      <c r="E563" s="102"/>
    </row>
    <row r="564" spans="1:5">
      <c r="A564" s="102"/>
      <c r="B564" s="102"/>
      <c r="C564" s="102"/>
      <c r="D564" s="103"/>
      <c r="E564" s="102"/>
    </row>
    <row r="565" spans="1:5">
      <c r="A565" s="102"/>
      <c r="B565" s="102"/>
      <c r="C565" s="102"/>
      <c r="D565" s="103"/>
      <c r="E565" s="102"/>
    </row>
    <row r="566" spans="1:5">
      <c r="A566" s="102"/>
      <c r="B566" s="102"/>
      <c r="C566" s="102"/>
      <c r="D566" s="103"/>
      <c r="E566" s="102"/>
    </row>
    <row r="567" spans="1:5">
      <c r="A567" s="102"/>
      <c r="B567" s="102"/>
      <c r="C567" s="102"/>
      <c r="D567" s="103"/>
      <c r="E567" s="102"/>
    </row>
    <row r="568" spans="1:5">
      <c r="A568" s="102"/>
      <c r="B568" s="102"/>
      <c r="C568" s="102"/>
      <c r="D568" s="103"/>
      <c r="E568" s="102"/>
    </row>
    <row r="569" spans="1:5">
      <c r="A569" s="102"/>
      <c r="B569" s="102"/>
      <c r="C569" s="102"/>
      <c r="D569" s="103"/>
      <c r="E569" s="102"/>
    </row>
    <row r="570" spans="1:5">
      <c r="A570" s="102"/>
      <c r="B570" s="102"/>
      <c r="C570" s="102"/>
      <c r="D570" s="103"/>
      <c r="E570" s="102"/>
    </row>
    <row r="571" spans="1:5">
      <c r="A571" s="102"/>
      <c r="B571" s="102"/>
      <c r="C571" s="102"/>
      <c r="D571" s="103"/>
      <c r="E571" s="102"/>
    </row>
    <row r="572" spans="1:5">
      <c r="A572" s="102"/>
      <c r="B572" s="102"/>
      <c r="C572" s="102"/>
      <c r="D572" s="103"/>
      <c r="E572" s="102"/>
    </row>
    <row r="573" spans="1:5">
      <c r="A573" s="102"/>
      <c r="B573" s="102"/>
      <c r="C573" s="102"/>
      <c r="D573" s="103"/>
      <c r="E573" s="102"/>
    </row>
    <row r="574" spans="1:5">
      <c r="A574" s="102"/>
      <c r="B574" s="102"/>
      <c r="C574" s="102"/>
      <c r="D574" s="103"/>
      <c r="E574" s="102"/>
    </row>
    <row r="575" spans="1:5">
      <c r="A575" s="102"/>
      <c r="B575" s="102"/>
      <c r="C575" s="102"/>
      <c r="D575" s="103"/>
      <c r="E575" s="102"/>
    </row>
    <row r="576" spans="1:5">
      <c r="A576" s="102"/>
      <c r="B576" s="102"/>
      <c r="C576" s="102"/>
      <c r="D576" s="103"/>
      <c r="E576" s="102"/>
    </row>
    <row r="577" spans="1:5">
      <c r="A577" s="102"/>
      <c r="B577" s="102"/>
      <c r="C577" s="102"/>
      <c r="D577" s="103"/>
      <c r="E577" s="102"/>
    </row>
    <row r="578" spans="1:5">
      <c r="A578" s="102"/>
      <c r="B578" s="102"/>
      <c r="C578" s="102"/>
      <c r="D578" s="103"/>
      <c r="E578" s="102"/>
    </row>
    <row r="579" spans="1:5">
      <c r="A579" s="102"/>
      <c r="B579" s="102"/>
      <c r="C579" s="102"/>
      <c r="D579" s="103"/>
      <c r="E579" s="102"/>
    </row>
    <row r="580" spans="1:5">
      <c r="A580" s="102"/>
      <c r="B580" s="102"/>
      <c r="C580" s="102"/>
      <c r="D580" s="103"/>
      <c r="E580" s="102"/>
    </row>
    <row r="581" spans="1:5">
      <c r="A581" s="102"/>
      <c r="B581" s="102"/>
      <c r="C581" s="102"/>
      <c r="D581" s="103"/>
      <c r="E581" s="102"/>
    </row>
    <row r="582" spans="1:5">
      <c r="A582" s="102"/>
      <c r="B582" s="102"/>
      <c r="C582" s="102"/>
      <c r="D582" s="103"/>
      <c r="E582" s="102"/>
    </row>
    <row r="583" spans="1:5">
      <c r="A583" s="102"/>
      <c r="B583" s="102"/>
      <c r="C583" s="102"/>
      <c r="D583" s="103"/>
      <c r="E583" s="102"/>
    </row>
    <row r="584" spans="1:5">
      <c r="A584" s="102"/>
      <c r="B584" s="102"/>
      <c r="C584" s="102"/>
      <c r="D584" s="103"/>
      <c r="E584" s="102"/>
    </row>
    <row r="585" spans="1:5">
      <c r="A585" s="102"/>
      <c r="B585" s="102"/>
      <c r="C585" s="102"/>
      <c r="D585" s="103"/>
      <c r="E585" s="102"/>
    </row>
    <row r="586" spans="1:5">
      <c r="A586" s="102"/>
      <c r="B586" s="102"/>
      <c r="C586" s="102"/>
      <c r="D586" s="103"/>
      <c r="E586" s="102"/>
    </row>
    <row r="587" spans="1:5">
      <c r="A587" s="102"/>
      <c r="B587" s="102"/>
      <c r="C587" s="102"/>
      <c r="D587" s="103"/>
      <c r="E587" s="102"/>
    </row>
    <row r="588" spans="1:5">
      <c r="A588" s="102"/>
      <c r="B588" s="102"/>
      <c r="C588" s="102"/>
      <c r="D588" s="103"/>
      <c r="E588" s="102"/>
    </row>
    <row r="589" spans="1:5">
      <c r="A589" s="102"/>
      <c r="B589" s="102"/>
      <c r="C589" s="102"/>
      <c r="D589" s="103"/>
      <c r="E589" s="102"/>
    </row>
    <row r="590" spans="1:5">
      <c r="A590" s="102"/>
      <c r="B590" s="102"/>
      <c r="C590" s="102"/>
      <c r="D590" s="103"/>
      <c r="E590" s="102"/>
    </row>
    <row r="591" spans="1:5">
      <c r="A591" s="102"/>
      <c r="B591" s="102"/>
      <c r="C591" s="102"/>
      <c r="D591" s="103"/>
      <c r="E591" s="102"/>
    </row>
    <row r="592" spans="1:5">
      <c r="A592" s="102"/>
      <c r="B592" s="102"/>
      <c r="C592" s="102"/>
      <c r="D592" s="103"/>
      <c r="E592" s="102"/>
    </row>
    <row r="593" spans="1:5">
      <c r="A593" s="102"/>
      <c r="B593" s="102"/>
      <c r="C593" s="102"/>
      <c r="D593" s="103"/>
      <c r="E593" s="102"/>
    </row>
    <row r="594" spans="1:5">
      <c r="A594" s="102"/>
      <c r="B594" s="102"/>
      <c r="C594" s="102"/>
      <c r="D594" s="103"/>
      <c r="E594" s="102"/>
    </row>
    <row r="595" spans="1:5">
      <c r="A595" s="102"/>
      <c r="B595" s="102"/>
      <c r="C595" s="102"/>
      <c r="D595" s="103"/>
      <c r="E595" s="102"/>
    </row>
    <row r="596" spans="1:5">
      <c r="A596" s="102"/>
      <c r="B596" s="102"/>
      <c r="C596" s="102"/>
      <c r="D596" s="103"/>
      <c r="E596" s="102"/>
    </row>
    <row r="597" spans="1:5">
      <c r="A597" s="102"/>
      <c r="B597" s="102"/>
      <c r="C597" s="102"/>
      <c r="D597" s="103"/>
      <c r="E597" s="102"/>
    </row>
    <row r="598" spans="1:5">
      <c r="A598" s="102"/>
      <c r="B598" s="102"/>
      <c r="C598" s="102"/>
      <c r="D598" s="103"/>
      <c r="E598" s="102"/>
    </row>
    <row r="599" spans="1:5">
      <c r="A599" s="102"/>
      <c r="B599" s="102"/>
      <c r="C599" s="102"/>
      <c r="D599" s="103"/>
      <c r="E599" s="102"/>
    </row>
    <row r="600" spans="1:5">
      <c r="A600" s="102"/>
      <c r="B600" s="102"/>
      <c r="C600" s="102"/>
      <c r="D600" s="103"/>
      <c r="E600" s="102"/>
    </row>
    <row r="601" spans="1:5">
      <c r="A601" s="102"/>
      <c r="B601" s="102"/>
      <c r="C601" s="102"/>
      <c r="D601" s="103"/>
      <c r="E601" s="102"/>
    </row>
    <row r="602" spans="1:5">
      <c r="A602" s="102"/>
      <c r="B602" s="102"/>
      <c r="C602" s="102"/>
      <c r="D602" s="103"/>
      <c r="E602" s="102"/>
    </row>
    <row r="603" spans="1:5">
      <c r="A603" s="102"/>
      <c r="B603" s="102"/>
      <c r="C603" s="102"/>
      <c r="D603" s="103"/>
      <c r="E603" s="102"/>
    </row>
    <row r="604" spans="1:5">
      <c r="A604" s="102"/>
      <c r="B604" s="102"/>
      <c r="C604" s="102"/>
      <c r="D604" s="103"/>
      <c r="E604" s="102"/>
    </row>
    <row r="605" spans="1:5">
      <c r="A605" s="102"/>
      <c r="B605" s="102"/>
      <c r="C605" s="102"/>
      <c r="D605" s="103"/>
      <c r="E605" s="102"/>
    </row>
    <row r="606" spans="1:5">
      <c r="A606" s="102"/>
      <c r="B606" s="102"/>
      <c r="C606" s="102"/>
      <c r="D606" s="103"/>
      <c r="E606" s="102"/>
    </row>
    <row r="607" spans="1:5">
      <c r="A607" s="102"/>
      <c r="B607" s="102"/>
      <c r="C607" s="102"/>
      <c r="D607" s="103"/>
      <c r="E607" s="102"/>
    </row>
    <row r="608" spans="1:5">
      <c r="A608" s="102"/>
      <c r="B608" s="102"/>
      <c r="C608" s="102"/>
      <c r="D608" s="103"/>
      <c r="E608" s="102"/>
    </row>
    <row r="609" spans="1:5">
      <c r="A609" s="102"/>
      <c r="B609" s="102"/>
      <c r="C609" s="102"/>
      <c r="D609" s="103"/>
      <c r="E609" s="102"/>
    </row>
    <row r="610" spans="1:5">
      <c r="A610" s="102"/>
      <c r="B610" s="102"/>
      <c r="C610" s="102"/>
      <c r="D610" s="103"/>
      <c r="E610" s="102"/>
    </row>
    <row r="611" spans="1:5">
      <c r="A611" s="102"/>
      <c r="B611" s="102"/>
      <c r="C611" s="102"/>
      <c r="D611" s="103"/>
      <c r="E611" s="102"/>
    </row>
    <row r="612" spans="1:5">
      <c r="A612" s="102"/>
      <c r="B612" s="102"/>
      <c r="C612" s="102"/>
      <c r="D612" s="103"/>
      <c r="E612" s="102"/>
    </row>
    <row r="613" spans="1:5">
      <c r="A613" s="102"/>
      <c r="B613" s="102"/>
      <c r="C613" s="102"/>
      <c r="D613" s="103"/>
      <c r="E613" s="102"/>
    </row>
    <row r="614" spans="1:5">
      <c r="A614" s="102"/>
      <c r="B614" s="102"/>
      <c r="C614" s="102"/>
      <c r="D614" s="103"/>
      <c r="E614" s="102"/>
    </row>
    <row r="615" spans="1:5">
      <c r="A615" s="102"/>
      <c r="B615" s="102"/>
      <c r="C615" s="102"/>
      <c r="D615" s="103"/>
      <c r="E615" s="102"/>
    </row>
    <row r="616" spans="1:5">
      <c r="A616" s="102"/>
      <c r="B616" s="102"/>
      <c r="C616" s="102"/>
      <c r="D616" s="103"/>
      <c r="E616" s="102"/>
    </row>
    <row r="617" spans="1:5">
      <c r="A617" s="102"/>
      <c r="B617" s="102"/>
      <c r="C617" s="102"/>
      <c r="D617" s="103"/>
      <c r="E617" s="102"/>
    </row>
    <row r="618" spans="1:5">
      <c r="A618" s="102"/>
      <c r="B618" s="102"/>
      <c r="C618" s="102"/>
      <c r="D618" s="103"/>
      <c r="E618" s="102"/>
    </row>
    <row r="619" spans="1:5">
      <c r="A619" s="102"/>
      <c r="B619" s="102"/>
      <c r="C619" s="102"/>
      <c r="D619" s="103"/>
      <c r="E619" s="102"/>
    </row>
    <row r="620" spans="1:5">
      <c r="A620" s="102"/>
      <c r="B620" s="102"/>
      <c r="C620" s="102"/>
      <c r="D620" s="103"/>
      <c r="E620" s="102"/>
    </row>
    <row r="621" spans="1:5">
      <c r="A621" s="102"/>
      <c r="B621" s="102"/>
      <c r="C621" s="102"/>
      <c r="D621" s="103"/>
      <c r="E621" s="102"/>
    </row>
    <row r="622" spans="1:5">
      <c r="A622" s="102"/>
      <c r="B622" s="102"/>
      <c r="C622" s="102"/>
      <c r="D622" s="103"/>
      <c r="E622" s="102"/>
    </row>
    <row r="623" spans="1:5">
      <c r="A623" s="102"/>
      <c r="B623" s="102"/>
      <c r="C623" s="102"/>
      <c r="D623" s="103"/>
      <c r="E623" s="102"/>
    </row>
    <row r="624" spans="1:5">
      <c r="A624" s="102"/>
      <c r="B624" s="102"/>
      <c r="C624" s="102"/>
      <c r="D624" s="103"/>
      <c r="E624" s="102"/>
    </row>
    <row r="625" spans="1:5">
      <c r="A625" s="102"/>
      <c r="B625" s="102"/>
      <c r="C625" s="102"/>
      <c r="D625" s="103"/>
      <c r="E625" s="102"/>
    </row>
    <row r="626" spans="1:5">
      <c r="A626" s="102"/>
      <c r="B626" s="102"/>
      <c r="C626" s="102"/>
      <c r="D626" s="103"/>
      <c r="E626" s="102"/>
    </row>
    <row r="627" spans="1:5">
      <c r="A627" s="102"/>
      <c r="B627" s="102"/>
      <c r="C627" s="102"/>
      <c r="D627" s="103"/>
      <c r="E627" s="102"/>
    </row>
    <row r="628" spans="1:5">
      <c r="A628" s="102"/>
      <c r="B628" s="102"/>
      <c r="C628" s="102"/>
      <c r="D628" s="103"/>
      <c r="E628" s="102"/>
    </row>
    <row r="629" spans="1:5">
      <c r="A629" s="102"/>
      <c r="B629" s="102"/>
      <c r="C629" s="102"/>
      <c r="D629" s="103"/>
      <c r="E629" s="102"/>
    </row>
    <row r="630" spans="1:5">
      <c r="A630" s="102"/>
      <c r="B630" s="102"/>
      <c r="C630" s="102"/>
      <c r="D630" s="103"/>
      <c r="E630" s="102"/>
    </row>
    <row r="631" spans="1:5">
      <c r="A631" s="102"/>
      <c r="B631" s="102"/>
      <c r="C631" s="102"/>
      <c r="D631" s="103"/>
      <c r="E631" s="102"/>
    </row>
    <row r="632" spans="1:5">
      <c r="A632" s="102"/>
      <c r="B632" s="102"/>
      <c r="C632" s="102"/>
      <c r="D632" s="103"/>
      <c r="E632" s="102"/>
    </row>
    <row r="633" spans="1:5">
      <c r="A633" s="102"/>
      <c r="B633" s="102"/>
      <c r="C633" s="102"/>
      <c r="D633" s="103"/>
      <c r="E633" s="102"/>
    </row>
    <row r="634" spans="1:5">
      <c r="A634" s="102"/>
      <c r="B634" s="102"/>
      <c r="C634" s="102"/>
      <c r="D634" s="103"/>
      <c r="E634" s="102"/>
    </row>
    <row r="635" spans="1:5">
      <c r="A635" s="102"/>
      <c r="B635" s="102"/>
      <c r="C635" s="102"/>
      <c r="D635" s="103"/>
      <c r="E635" s="102"/>
    </row>
    <row r="636" spans="1:5">
      <c r="A636" s="102"/>
      <c r="B636" s="102"/>
      <c r="C636" s="102"/>
      <c r="D636" s="103"/>
      <c r="E636" s="102"/>
    </row>
    <row r="637" spans="1:5">
      <c r="A637" s="102"/>
      <c r="B637" s="102"/>
      <c r="C637" s="102"/>
      <c r="D637" s="103"/>
      <c r="E637" s="102"/>
    </row>
    <row r="638" spans="1:5">
      <c r="A638" s="102"/>
      <c r="B638" s="102"/>
      <c r="C638" s="102"/>
      <c r="D638" s="103"/>
      <c r="E638" s="102"/>
    </row>
    <row r="639" spans="1:5">
      <c r="A639" s="102"/>
      <c r="B639" s="102"/>
      <c r="C639" s="102"/>
      <c r="D639" s="103"/>
      <c r="E639" s="102"/>
    </row>
    <row r="640" spans="1:5">
      <c r="A640" s="102"/>
      <c r="B640" s="102"/>
      <c r="C640" s="102"/>
      <c r="D640" s="103"/>
      <c r="E640" s="102"/>
    </row>
    <row r="641" spans="1:5">
      <c r="A641" s="102"/>
      <c r="B641" s="102"/>
      <c r="C641" s="102"/>
      <c r="D641" s="103"/>
      <c r="E641" s="102"/>
    </row>
    <row r="642" spans="1:5">
      <c r="A642" s="102"/>
      <c r="B642" s="102"/>
      <c r="C642" s="102"/>
      <c r="D642" s="103"/>
      <c r="E642" s="102"/>
    </row>
    <row r="643" spans="1:5">
      <c r="A643" s="102"/>
      <c r="B643" s="102"/>
      <c r="C643" s="102"/>
      <c r="D643" s="103"/>
      <c r="E643" s="102"/>
    </row>
    <row r="644" spans="1:5">
      <c r="A644" s="102"/>
      <c r="B644" s="102"/>
      <c r="C644" s="102"/>
      <c r="D644" s="103"/>
      <c r="E644" s="102"/>
    </row>
    <row r="645" spans="1:5">
      <c r="A645" s="102"/>
      <c r="B645" s="102"/>
      <c r="C645" s="102"/>
      <c r="D645" s="103"/>
      <c r="E645" s="102"/>
    </row>
    <row r="646" spans="1:5">
      <c r="A646" s="102"/>
      <c r="B646" s="102"/>
      <c r="C646" s="102"/>
      <c r="D646" s="103"/>
      <c r="E646" s="102"/>
    </row>
    <row r="647" spans="1:5">
      <c r="A647" s="102"/>
      <c r="B647" s="102"/>
      <c r="C647" s="102"/>
      <c r="D647" s="103"/>
      <c r="E647" s="102"/>
    </row>
    <row r="648" spans="1:5">
      <c r="A648" s="102"/>
      <c r="B648" s="102"/>
      <c r="C648" s="102"/>
      <c r="D648" s="103"/>
      <c r="E648" s="102"/>
    </row>
    <row r="649" spans="1:5">
      <c r="A649" s="102"/>
      <c r="B649" s="102"/>
      <c r="C649" s="102"/>
      <c r="D649" s="103"/>
      <c r="E649" s="102"/>
    </row>
    <row r="650" spans="1:5">
      <c r="A650" s="102"/>
      <c r="B650" s="102"/>
      <c r="C650" s="102"/>
      <c r="D650" s="103"/>
      <c r="E650" s="102"/>
    </row>
    <row r="651" spans="1:5">
      <c r="A651" s="102"/>
      <c r="B651" s="102"/>
      <c r="C651" s="102"/>
      <c r="D651" s="103"/>
      <c r="E651" s="102"/>
    </row>
    <row r="652" spans="1:5">
      <c r="A652" s="102"/>
      <c r="B652" s="102"/>
      <c r="C652" s="102"/>
      <c r="D652" s="103"/>
      <c r="E652" s="102"/>
    </row>
    <row r="653" spans="1:5">
      <c r="A653" s="102"/>
      <c r="B653" s="102"/>
      <c r="C653" s="102"/>
      <c r="D653" s="103"/>
      <c r="E653" s="102"/>
    </row>
    <row r="654" spans="1:5">
      <c r="A654" s="102"/>
      <c r="B654" s="102"/>
      <c r="C654" s="102"/>
      <c r="D654" s="103"/>
      <c r="E654" s="102"/>
    </row>
    <row r="655" spans="1:5">
      <c r="A655" s="102"/>
      <c r="B655" s="102"/>
      <c r="C655" s="102"/>
      <c r="D655" s="103"/>
      <c r="E655" s="102"/>
    </row>
    <row r="656" spans="1:5">
      <c r="A656" s="102"/>
      <c r="B656" s="102"/>
      <c r="C656" s="102"/>
      <c r="D656" s="103"/>
      <c r="E656" s="102"/>
    </row>
    <row r="657" spans="1:5">
      <c r="A657" s="102"/>
      <c r="B657" s="102"/>
      <c r="C657" s="102"/>
      <c r="D657" s="103"/>
      <c r="E657" s="102"/>
    </row>
    <row r="658" spans="1:5">
      <c r="A658" s="102"/>
      <c r="B658" s="102"/>
      <c r="C658" s="102"/>
      <c r="D658" s="103"/>
      <c r="E658" s="102"/>
    </row>
    <row r="659" spans="1:5">
      <c r="A659" s="102"/>
      <c r="B659" s="102"/>
      <c r="C659" s="102"/>
      <c r="D659" s="103"/>
      <c r="E659" s="102"/>
    </row>
    <row r="660" spans="1:5">
      <c r="A660" s="102"/>
      <c r="B660" s="102"/>
      <c r="C660" s="102"/>
      <c r="D660" s="103"/>
      <c r="E660" s="102"/>
    </row>
    <row r="661" spans="1:5">
      <c r="A661" s="102"/>
      <c r="B661" s="102"/>
      <c r="C661" s="102"/>
      <c r="D661" s="103"/>
      <c r="E661" s="102"/>
    </row>
    <row r="662" spans="1:5">
      <c r="A662" s="102"/>
      <c r="B662" s="102"/>
      <c r="C662" s="102"/>
      <c r="D662" s="103"/>
      <c r="E662" s="102"/>
    </row>
    <row r="663" spans="1:5">
      <c r="A663" s="102"/>
      <c r="B663" s="102"/>
      <c r="C663" s="102"/>
      <c r="D663" s="103"/>
      <c r="E663" s="102"/>
    </row>
    <row r="664" spans="1:5">
      <c r="A664" s="102"/>
      <c r="B664" s="102"/>
      <c r="C664" s="102"/>
      <c r="D664" s="103"/>
      <c r="E664" s="102"/>
    </row>
    <row r="665" spans="1:5">
      <c r="A665" s="102"/>
      <c r="B665" s="102"/>
      <c r="C665" s="102"/>
      <c r="D665" s="103"/>
      <c r="E665" s="102"/>
    </row>
    <row r="666" spans="1:5">
      <c r="A666" s="102"/>
      <c r="B666" s="102"/>
      <c r="C666" s="102"/>
      <c r="D666" s="103"/>
      <c r="E666" s="102"/>
    </row>
    <row r="667" spans="1:5">
      <c r="A667" s="102"/>
      <c r="B667" s="102"/>
      <c r="C667" s="102"/>
      <c r="D667" s="103"/>
      <c r="E667" s="102"/>
    </row>
    <row r="668" spans="1:5">
      <c r="A668" s="102"/>
      <c r="B668" s="102"/>
      <c r="C668" s="102"/>
      <c r="D668" s="103"/>
      <c r="E668" s="102"/>
    </row>
    <row r="669" spans="1:5">
      <c r="A669" s="102"/>
      <c r="B669" s="102"/>
      <c r="C669" s="102"/>
      <c r="D669" s="103"/>
      <c r="E669" s="102"/>
    </row>
    <row r="670" spans="1:5">
      <c r="A670" s="102"/>
      <c r="B670" s="102"/>
      <c r="C670" s="102"/>
      <c r="D670" s="103"/>
      <c r="E670" s="102"/>
    </row>
    <row r="671" spans="1:5">
      <c r="A671" s="102"/>
      <c r="B671" s="102"/>
      <c r="C671" s="102"/>
      <c r="D671" s="103"/>
      <c r="E671" s="102"/>
    </row>
    <row r="672" spans="1:5">
      <c r="A672" s="102"/>
      <c r="B672" s="102"/>
      <c r="C672" s="102"/>
      <c r="D672" s="103"/>
      <c r="E672" s="102"/>
    </row>
    <row r="673" spans="1:5">
      <c r="A673" s="102"/>
      <c r="B673" s="102"/>
      <c r="C673" s="102"/>
      <c r="D673" s="103"/>
      <c r="E673" s="102"/>
    </row>
    <row r="674" spans="1:5">
      <c r="A674" s="102"/>
      <c r="B674" s="102"/>
      <c r="C674" s="102"/>
      <c r="D674" s="103"/>
      <c r="E674" s="102"/>
    </row>
    <row r="675" spans="1:5">
      <c r="A675" s="102"/>
      <c r="B675" s="102"/>
      <c r="C675" s="102"/>
      <c r="D675" s="103"/>
      <c r="E675" s="102"/>
    </row>
    <row r="676" spans="1:5">
      <c r="A676" s="102"/>
      <c r="B676" s="102"/>
      <c r="C676" s="102"/>
      <c r="D676" s="103"/>
      <c r="E676" s="102"/>
    </row>
    <row r="677" spans="1:5">
      <c r="A677" s="102"/>
      <c r="B677" s="102"/>
      <c r="C677" s="102"/>
      <c r="D677" s="103"/>
      <c r="E677" s="102"/>
    </row>
    <row r="678" spans="1:5">
      <c r="A678" s="102"/>
      <c r="B678" s="102"/>
      <c r="C678" s="102"/>
      <c r="D678" s="103"/>
      <c r="E678" s="102"/>
    </row>
    <row r="679" spans="1:5">
      <c r="A679" s="102"/>
      <c r="B679" s="102"/>
      <c r="C679" s="102"/>
      <c r="D679" s="103"/>
      <c r="E679" s="102"/>
    </row>
    <row r="680" spans="1:5">
      <c r="A680" s="102"/>
      <c r="B680" s="102"/>
      <c r="C680" s="102"/>
      <c r="D680" s="103"/>
      <c r="E680" s="102"/>
    </row>
    <row r="681" spans="1:5">
      <c r="A681" s="102"/>
      <c r="B681" s="102"/>
      <c r="C681" s="102"/>
      <c r="D681" s="103"/>
      <c r="E681" s="102"/>
    </row>
    <row r="682" spans="1:5">
      <c r="A682" s="102"/>
      <c r="B682" s="102"/>
      <c r="C682" s="102"/>
      <c r="D682" s="103"/>
      <c r="E682" s="102"/>
    </row>
    <row r="683" spans="1:5">
      <c r="A683" s="102"/>
      <c r="B683" s="102"/>
      <c r="C683" s="102"/>
      <c r="D683" s="103"/>
      <c r="E683" s="102"/>
    </row>
    <row r="684" spans="1:5">
      <c r="A684" s="102"/>
      <c r="B684" s="102"/>
      <c r="C684" s="102"/>
      <c r="D684" s="103"/>
      <c r="E684" s="102"/>
    </row>
    <row r="685" spans="1:5">
      <c r="A685" s="102"/>
      <c r="B685" s="102"/>
      <c r="C685" s="102"/>
      <c r="D685" s="103"/>
      <c r="E685" s="102"/>
    </row>
    <row r="686" spans="1:5">
      <c r="A686" s="102"/>
      <c r="B686" s="102"/>
      <c r="C686" s="102"/>
      <c r="D686" s="103"/>
      <c r="E686" s="102"/>
    </row>
    <row r="687" spans="1:5">
      <c r="A687" s="102"/>
      <c r="B687" s="102"/>
      <c r="C687" s="102"/>
      <c r="D687" s="103"/>
      <c r="E687" s="102"/>
    </row>
    <row r="688" spans="1:5">
      <c r="A688" s="102"/>
      <c r="B688" s="102"/>
      <c r="C688" s="102"/>
      <c r="D688" s="103"/>
      <c r="E688" s="102"/>
    </row>
    <row r="689" spans="1:5">
      <c r="A689" s="102"/>
      <c r="B689" s="102"/>
      <c r="C689" s="102"/>
      <c r="D689" s="103"/>
      <c r="E689" s="102"/>
    </row>
    <row r="690" spans="1:5">
      <c r="A690" s="102"/>
      <c r="B690" s="102"/>
      <c r="C690" s="102"/>
      <c r="D690" s="103"/>
      <c r="E690" s="102"/>
    </row>
    <row r="691" spans="1:5">
      <c r="A691" s="102"/>
      <c r="B691" s="102"/>
      <c r="C691" s="102"/>
      <c r="D691" s="103"/>
      <c r="E691" s="102"/>
    </row>
    <row r="692" spans="1:5">
      <c r="A692" s="102"/>
      <c r="B692" s="102"/>
      <c r="C692" s="102"/>
      <c r="D692" s="103"/>
      <c r="E692" s="102"/>
    </row>
    <row r="693" spans="1:5">
      <c r="A693" s="102"/>
      <c r="B693" s="102"/>
      <c r="C693" s="102"/>
      <c r="D693" s="103"/>
      <c r="E693" s="102"/>
    </row>
    <row r="694" spans="1:5">
      <c r="A694" s="102"/>
      <c r="B694" s="102"/>
      <c r="C694" s="102"/>
      <c r="D694" s="103"/>
      <c r="E694" s="102"/>
    </row>
    <row r="695" spans="1:5">
      <c r="A695" s="102"/>
      <c r="B695" s="102"/>
      <c r="C695" s="102"/>
      <c r="D695" s="103"/>
      <c r="E695" s="102"/>
    </row>
    <row r="696" spans="1:5">
      <c r="A696" s="102"/>
      <c r="B696" s="102"/>
      <c r="C696" s="102"/>
      <c r="D696" s="103"/>
      <c r="E696" s="102"/>
    </row>
    <row r="697" spans="1:5">
      <c r="A697" s="102"/>
      <c r="B697" s="102"/>
      <c r="C697" s="102"/>
      <c r="D697" s="103"/>
      <c r="E697" s="102"/>
    </row>
    <row r="698" spans="1:5">
      <c r="A698" s="102"/>
      <c r="B698" s="102"/>
      <c r="C698" s="102"/>
      <c r="D698" s="103"/>
      <c r="E698" s="102"/>
    </row>
    <row r="699" spans="1:5">
      <c r="A699" s="102"/>
      <c r="B699" s="102"/>
      <c r="C699" s="102"/>
      <c r="D699" s="103"/>
      <c r="E699" s="102"/>
    </row>
    <row r="700" spans="1:5">
      <c r="A700" s="102"/>
      <c r="B700" s="102"/>
      <c r="C700" s="102"/>
      <c r="D700" s="103"/>
      <c r="E700" s="102"/>
    </row>
    <row r="701" spans="1:5">
      <c r="A701" s="102"/>
      <c r="B701" s="102"/>
      <c r="C701" s="102"/>
      <c r="D701" s="103"/>
      <c r="E701" s="102"/>
    </row>
    <row r="702" spans="1:5">
      <c r="A702" s="102"/>
      <c r="B702" s="102"/>
      <c r="C702" s="102"/>
      <c r="D702" s="103"/>
      <c r="E702" s="102"/>
    </row>
    <row r="703" spans="1:5">
      <c r="A703" s="102"/>
      <c r="B703" s="102"/>
      <c r="C703" s="102"/>
      <c r="D703" s="103"/>
      <c r="E703" s="102"/>
    </row>
    <row r="704" spans="1:5">
      <c r="A704" s="102"/>
      <c r="B704" s="102"/>
      <c r="C704" s="102"/>
      <c r="D704" s="103"/>
      <c r="E704" s="102"/>
    </row>
    <row r="705" spans="1:5">
      <c r="A705" s="102"/>
      <c r="B705" s="102"/>
      <c r="C705" s="102"/>
      <c r="D705" s="103"/>
      <c r="E705" s="102"/>
    </row>
    <row r="706" spans="1:5">
      <c r="A706" s="102"/>
      <c r="B706" s="102"/>
      <c r="C706" s="102"/>
      <c r="D706" s="103"/>
      <c r="E706" s="102"/>
    </row>
    <row r="707" spans="1:5">
      <c r="A707" s="102"/>
      <c r="B707" s="102"/>
      <c r="C707" s="102"/>
      <c r="D707" s="103"/>
      <c r="E707" s="102"/>
    </row>
    <row r="708" spans="1:5">
      <c r="A708" s="102"/>
      <c r="B708" s="102"/>
      <c r="C708" s="102"/>
      <c r="D708" s="103"/>
      <c r="E708" s="102"/>
    </row>
    <row r="709" spans="1:5">
      <c r="A709" s="102"/>
      <c r="B709" s="102"/>
      <c r="C709" s="102"/>
      <c r="D709" s="103"/>
      <c r="E709" s="102"/>
    </row>
    <row r="710" spans="1:5">
      <c r="A710" s="102"/>
      <c r="B710" s="102"/>
      <c r="C710" s="102"/>
      <c r="D710" s="103"/>
      <c r="E710" s="102"/>
    </row>
    <row r="711" spans="1:5">
      <c r="A711" s="102"/>
      <c r="B711" s="102"/>
      <c r="C711" s="102"/>
      <c r="D711" s="103"/>
      <c r="E711" s="102"/>
    </row>
    <row r="712" spans="1:5">
      <c r="A712" s="102"/>
      <c r="B712" s="102"/>
      <c r="C712" s="102"/>
      <c r="D712" s="103"/>
      <c r="E712" s="102"/>
    </row>
    <row r="713" spans="1:5">
      <c r="A713" s="102"/>
      <c r="B713" s="102"/>
      <c r="C713" s="102"/>
      <c r="D713" s="103"/>
      <c r="E713" s="102"/>
    </row>
    <row r="714" spans="1:5">
      <c r="A714" s="102"/>
      <c r="B714" s="102"/>
      <c r="C714" s="102"/>
      <c r="D714" s="103"/>
      <c r="E714" s="102"/>
    </row>
    <row r="715" spans="1:5">
      <c r="A715" s="102"/>
      <c r="B715" s="102"/>
      <c r="C715" s="102"/>
      <c r="D715" s="103"/>
      <c r="E715" s="102"/>
    </row>
    <row r="716" spans="1:5">
      <c r="A716" s="102"/>
      <c r="B716" s="102"/>
      <c r="C716" s="102"/>
      <c r="D716" s="103"/>
      <c r="E716" s="102"/>
    </row>
    <row r="717" spans="1:5">
      <c r="A717" s="102"/>
      <c r="B717" s="102"/>
      <c r="C717" s="102"/>
      <c r="D717" s="103"/>
      <c r="E717" s="102"/>
    </row>
    <row r="718" spans="1:5">
      <c r="A718" s="102"/>
      <c r="B718" s="102"/>
      <c r="C718" s="102"/>
      <c r="D718" s="103"/>
      <c r="E718" s="102"/>
    </row>
    <row r="719" spans="1:5">
      <c r="A719" s="102"/>
      <c r="B719" s="102"/>
      <c r="C719" s="102"/>
      <c r="D719" s="103"/>
      <c r="E719" s="102"/>
    </row>
    <row r="720" spans="1:5">
      <c r="A720" s="102"/>
      <c r="B720" s="102"/>
      <c r="C720" s="102"/>
      <c r="D720" s="103"/>
      <c r="E720" s="102"/>
    </row>
    <row r="721" spans="1:5">
      <c r="A721" s="102"/>
      <c r="B721" s="102"/>
      <c r="C721" s="102"/>
      <c r="D721" s="103"/>
      <c r="E721" s="102"/>
    </row>
    <row r="722" spans="1:5">
      <c r="A722" s="102"/>
      <c r="B722" s="102"/>
      <c r="C722" s="102"/>
      <c r="D722" s="103"/>
      <c r="E722" s="102"/>
    </row>
    <row r="723" spans="1:5">
      <c r="A723" s="102"/>
      <c r="B723" s="102"/>
      <c r="C723" s="102"/>
      <c r="D723" s="103"/>
      <c r="E723" s="102"/>
    </row>
    <row r="724" spans="1:5">
      <c r="A724" s="102"/>
      <c r="B724" s="102"/>
      <c r="C724" s="102"/>
      <c r="D724" s="103"/>
      <c r="E724" s="102"/>
    </row>
    <row r="725" spans="1:5">
      <c r="A725" s="102"/>
      <c r="B725" s="102"/>
      <c r="C725" s="102"/>
      <c r="D725" s="103"/>
      <c r="E725" s="102"/>
    </row>
    <row r="726" spans="1:5">
      <c r="A726" s="102"/>
      <c r="B726" s="102"/>
      <c r="C726" s="102"/>
      <c r="D726" s="103"/>
      <c r="E726" s="102"/>
    </row>
    <row r="727" spans="1:5">
      <c r="A727" s="102"/>
      <c r="B727" s="102"/>
      <c r="C727" s="102"/>
      <c r="D727" s="103"/>
      <c r="E727" s="102"/>
    </row>
    <row r="728" spans="1:5">
      <c r="A728" s="102"/>
      <c r="B728" s="102"/>
      <c r="C728" s="102"/>
      <c r="D728" s="103"/>
      <c r="E728" s="102"/>
    </row>
    <row r="729" spans="1:5">
      <c r="A729" s="102"/>
      <c r="B729" s="102"/>
      <c r="C729" s="102"/>
      <c r="D729" s="103"/>
      <c r="E729" s="102"/>
    </row>
    <row r="730" spans="1:5">
      <c r="A730" s="102"/>
      <c r="B730" s="102"/>
      <c r="C730" s="102"/>
      <c r="D730" s="103"/>
      <c r="E730" s="102"/>
    </row>
    <row r="731" spans="1:5">
      <c r="A731" s="102"/>
      <c r="B731" s="102"/>
      <c r="C731" s="102"/>
      <c r="D731" s="103"/>
      <c r="E731" s="102"/>
    </row>
    <row r="732" spans="1:5">
      <c r="A732" s="102"/>
      <c r="B732" s="102"/>
      <c r="C732" s="102"/>
      <c r="D732" s="103"/>
      <c r="E732" s="102"/>
    </row>
    <row r="733" spans="1:5">
      <c r="A733" s="102"/>
      <c r="B733" s="102"/>
      <c r="C733" s="102"/>
      <c r="D733" s="103"/>
      <c r="E733" s="102"/>
    </row>
    <row r="734" spans="1:5">
      <c r="A734" s="102"/>
      <c r="B734" s="102"/>
      <c r="C734" s="102"/>
      <c r="D734" s="103"/>
      <c r="E734" s="102"/>
    </row>
    <row r="735" spans="1:5">
      <c r="A735" s="102"/>
      <c r="B735" s="102"/>
      <c r="C735" s="102"/>
      <c r="D735" s="103"/>
      <c r="E735" s="102"/>
    </row>
    <row r="736" spans="1:5">
      <c r="A736" s="102"/>
      <c r="B736" s="102"/>
      <c r="C736" s="102"/>
      <c r="D736" s="103"/>
      <c r="E736" s="102"/>
    </row>
    <row r="737" spans="1:5">
      <c r="A737" s="102"/>
      <c r="B737" s="102"/>
      <c r="C737" s="102"/>
      <c r="D737" s="103"/>
      <c r="E737" s="102"/>
    </row>
    <row r="738" spans="1:5">
      <c r="A738" s="102"/>
      <c r="B738" s="102"/>
      <c r="C738" s="102"/>
      <c r="D738" s="103"/>
      <c r="E738" s="102"/>
    </row>
    <row r="739" spans="1:5">
      <c r="A739" s="102"/>
      <c r="B739" s="102"/>
      <c r="C739" s="102"/>
      <c r="D739" s="103"/>
      <c r="E739" s="102"/>
    </row>
    <row r="740" spans="1:5">
      <c r="A740" s="102"/>
      <c r="B740" s="102"/>
      <c r="C740" s="102"/>
      <c r="D740" s="103"/>
      <c r="E740" s="102"/>
    </row>
    <row r="741" spans="1:5">
      <c r="A741" s="102"/>
      <c r="B741" s="102"/>
      <c r="C741" s="102"/>
      <c r="D741" s="103"/>
      <c r="E741" s="102"/>
    </row>
    <row r="742" spans="1:5">
      <c r="A742" s="102"/>
      <c r="B742" s="102"/>
      <c r="C742" s="102"/>
      <c r="D742" s="103"/>
      <c r="E742" s="102"/>
    </row>
    <row r="743" spans="1:5">
      <c r="A743" s="102"/>
      <c r="B743" s="102"/>
      <c r="C743" s="102"/>
      <c r="D743" s="103"/>
      <c r="E743" s="102"/>
    </row>
    <row r="744" spans="1:5">
      <c r="A744" s="102"/>
      <c r="B744" s="102"/>
      <c r="C744" s="102"/>
      <c r="D744" s="103"/>
      <c r="E744" s="102"/>
    </row>
    <row r="745" spans="1:5">
      <c r="A745" s="102"/>
      <c r="B745" s="102"/>
      <c r="C745" s="102"/>
      <c r="D745" s="103"/>
      <c r="E745" s="102"/>
    </row>
    <row r="746" spans="1:5">
      <c r="A746" s="102"/>
      <c r="B746" s="102"/>
      <c r="C746" s="102"/>
      <c r="D746" s="103"/>
      <c r="E746" s="102"/>
    </row>
    <row r="747" spans="1:5">
      <c r="A747" s="102"/>
      <c r="B747" s="102"/>
      <c r="C747" s="102"/>
      <c r="D747" s="103"/>
      <c r="E747" s="102"/>
    </row>
    <row r="748" spans="1:5">
      <c r="A748" s="102"/>
      <c r="B748" s="102"/>
      <c r="C748" s="102"/>
      <c r="D748" s="103"/>
      <c r="E748" s="102"/>
    </row>
    <row r="749" spans="1:5">
      <c r="A749" s="102"/>
      <c r="B749" s="102"/>
      <c r="C749" s="102"/>
      <c r="D749" s="103"/>
      <c r="E749" s="102"/>
    </row>
    <row r="750" spans="1:5">
      <c r="A750" s="102"/>
      <c r="B750" s="102"/>
      <c r="C750" s="102"/>
      <c r="D750" s="103"/>
      <c r="E750" s="102"/>
    </row>
    <row r="751" spans="1:5">
      <c r="A751" s="102"/>
      <c r="B751" s="102"/>
      <c r="C751" s="102"/>
      <c r="D751" s="103"/>
      <c r="E751" s="102"/>
    </row>
    <row r="752" spans="1:5">
      <c r="A752" s="102"/>
      <c r="B752" s="102"/>
      <c r="C752" s="102"/>
      <c r="D752" s="103"/>
      <c r="E752" s="102"/>
    </row>
    <row r="753" spans="1:5">
      <c r="A753" s="102"/>
      <c r="B753" s="102"/>
      <c r="C753" s="102"/>
      <c r="D753" s="103"/>
      <c r="E753" s="102"/>
    </row>
    <row r="754" spans="1:5">
      <c r="A754" s="102"/>
      <c r="B754" s="102"/>
      <c r="C754" s="102"/>
      <c r="D754" s="103"/>
      <c r="E754" s="102"/>
    </row>
    <row r="755" spans="1:5">
      <c r="A755" s="102"/>
      <c r="B755" s="102"/>
      <c r="C755" s="102"/>
      <c r="D755" s="103"/>
      <c r="E755" s="102"/>
    </row>
    <row r="756" spans="1:5">
      <c r="A756" s="102"/>
      <c r="B756" s="102"/>
      <c r="C756" s="102"/>
      <c r="D756" s="103"/>
      <c r="E756" s="102"/>
    </row>
    <row r="757" spans="1:5">
      <c r="A757" s="102"/>
      <c r="B757" s="102"/>
      <c r="C757" s="102"/>
      <c r="D757" s="103"/>
      <c r="E757" s="102"/>
    </row>
    <row r="758" spans="1:5">
      <c r="A758" s="102"/>
      <c r="B758" s="102"/>
      <c r="C758" s="102"/>
      <c r="D758" s="103"/>
      <c r="E758" s="102"/>
    </row>
    <row r="759" spans="1:5">
      <c r="A759" s="102"/>
      <c r="B759" s="102"/>
      <c r="C759" s="102"/>
      <c r="D759" s="103"/>
      <c r="E759" s="102"/>
    </row>
    <row r="760" spans="1:5">
      <c r="A760" s="102"/>
      <c r="B760" s="102"/>
      <c r="C760" s="102"/>
      <c r="D760" s="103"/>
      <c r="E760" s="102"/>
    </row>
    <row r="761" spans="1:5">
      <c r="A761" s="102"/>
      <c r="B761" s="102"/>
      <c r="C761" s="102"/>
      <c r="D761" s="103"/>
      <c r="E761" s="102"/>
    </row>
    <row r="762" spans="1:5">
      <c r="A762" s="102"/>
      <c r="B762" s="102"/>
      <c r="C762" s="102"/>
      <c r="D762" s="103"/>
      <c r="E762" s="102"/>
    </row>
    <row r="763" spans="1:5">
      <c r="A763" s="102"/>
      <c r="B763" s="102"/>
      <c r="C763" s="102"/>
      <c r="D763" s="103"/>
      <c r="E763" s="102"/>
    </row>
    <row r="764" spans="1:5">
      <c r="A764" s="102"/>
      <c r="B764" s="102"/>
      <c r="C764" s="102"/>
      <c r="D764" s="103"/>
      <c r="E764" s="102"/>
    </row>
    <row r="765" spans="1:5">
      <c r="A765" s="102"/>
      <c r="B765" s="102"/>
      <c r="C765" s="102"/>
      <c r="D765" s="103"/>
      <c r="E765" s="102"/>
    </row>
    <row r="766" spans="1:5">
      <c r="A766" s="102"/>
      <c r="B766" s="102"/>
      <c r="C766" s="102"/>
      <c r="D766" s="103"/>
      <c r="E766" s="102"/>
    </row>
    <row r="767" spans="1:5">
      <c r="A767" s="102"/>
      <c r="B767" s="102"/>
      <c r="C767" s="102"/>
      <c r="D767" s="103"/>
      <c r="E767" s="102"/>
    </row>
    <row r="768" spans="1:5">
      <c r="A768" s="102"/>
      <c r="B768" s="102"/>
      <c r="C768" s="102"/>
      <c r="D768" s="103"/>
      <c r="E768" s="102"/>
    </row>
    <row r="769" spans="1:5">
      <c r="A769" s="102"/>
      <c r="B769" s="102"/>
      <c r="C769" s="102"/>
      <c r="D769" s="103"/>
      <c r="E769" s="102"/>
    </row>
    <row r="770" spans="1:5">
      <c r="A770" s="102"/>
      <c r="B770" s="102"/>
      <c r="C770" s="102"/>
      <c r="D770" s="103"/>
      <c r="E770" s="102"/>
    </row>
    <row r="771" spans="1:5">
      <c r="A771" s="102"/>
      <c r="B771" s="102"/>
      <c r="C771" s="102"/>
      <c r="D771" s="103"/>
      <c r="E771" s="102"/>
    </row>
    <row r="772" spans="1:5">
      <c r="A772" s="102"/>
      <c r="B772" s="102"/>
      <c r="C772" s="102"/>
      <c r="D772" s="103"/>
      <c r="E772" s="102"/>
    </row>
    <row r="773" spans="1:5">
      <c r="A773" s="102"/>
      <c r="B773" s="102"/>
      <c r="C773" s="102"/>
      <c r="D773" s="103"/>
      <c r="E773" s="102"/>
    </row>
    <row r="774" spans="1:5">
      <c r="A774" s="102"/>
      <c r="B774" s="102"/>
      <c r="C774" s="102"/>
      <c r="D774" s="103"/>
      <c r="E774" s="102"/>
    </row>
    <row r="775" spans="1:5">
      <c r="A775" s="102"/>
      <c r="B775" s="102"/>
      <c r="C775" s="102"/>
      <c r="D775" s="103"/>
      <c r="E775" s="102"/>
    </row>
    <row r="776" spans="1:5">
      <c r="A776" s="102"/>
      <c r="B776" s="102"/>
      <c r="C776" s="102"/>
      <c r="D776" s="103"/>
      <c r="E776" s="102"/>
    </row>
    <row r="777" spans="1:5">
      <c r="A777" s="102"/>
      <c r="B777" s="102"/>
      <c r="C777" s="102"/>
      <c r="D777" s="103"/>
      <c r="E777" s="102"/>
    </row>
    <row r="778" spans="1:5">
      <c r="A778" s="102"/>
      <c r="B778" s="102"/>
      <c r="C778" s="102"/>
      <c r="D778" s="103"/>
      <c r="E778" s="102"/>
    </row>
    <row r="779" spans="1:5">
      <c r="A779" s="102"/>
      <c r="B779" s="102"/>
      <c r="C779" s="102"/>
      <c r="D779" s="103"/>
      <c r="E779" s="102"/>
    </row>
    <row r="780" spans="1:5">
      <c r="A780" s="102"/>
      <c r="B780" s="102"/>
      <c r="C780" s="102"/>
      <c r="D780" s="103"/>
      <c r="E780" s="102"/>
    </row>
    <row r="781" spans="1:5">
      <c r="A781" s="102"/>
      <c r="B781" s="102"/>
      <c r="C781" s="102"/>
      <c r="D781" s="103"/>
      <c r="E781" s="102"/>
    </row>
    <row r="782" spans="1:5">
      <c r="A782" s="102"/>
      <c r="B782" s="102"/>
      <c r="C782" s="102"/>
      <c r="D782" s="103"/>
      <c r="E782" s="102"/>
    </row>
    <row r="783" spans="1:5">
      <c r="A783" s="102"/>
      <c r="B783" s="102"/>
      <c r="C783" s="102"/>
      <c r="D783" s="103"/>
      <c r="E783" s="102"/>
    </row>
    <row r="784" spans="1:5">
      <c r="A784" s="102"/>
      <c r="B784" s="102"/>
      <c r="C784" s="102"/>
      <c r="D784" s="103"/>
      <c r="E784" s="102"/>
    </row>
    <row r="785" spans="1:5">
      <c r="A785" s="102"/>
      <c r="B785" s="102"/>
      <c r="C785" s="102"/>
      <c r="D785" s="103"/>
      <c r="E785" s="102"/>
    </row>
    <row r="786" spans="1:5">
      <c r="A786" s="102"/>
      <c r="B786" s="102"/>
      <c r="C786" s="102"/>
      <c r="D786" s="103"/>
      <c r="E786" s="102"/>
    </row>
    <row r="787" spans="1:5">
      <c r="A787" s="102"/>
      <c r="B787" s="102"/>
      <c r="C787" s="102"/>
      <c r="D787" s="103"/>
      <c r="E787" s="102"/>
    </row>
    <row r="788" spans="1:5">
      <c r="A788" s="102"/>
      <c r="B788" s="102"/>
      <c r="C788" s="102"/>
      <c r="D788" s="103"/>
      <c r="E788" s="102"/>
    </row>
    <row r="789" spans="1:5">
      <c r="A789" s="102"/>
      <c r="B789" s="102"/>
      <c r="C789" s="102"/>
      <c r="D789" s="103"/>
      <c r="E789" s="102"/>
    </row>
    <row r="790" spans="1:5">
      <c r="A790" s="102"/>
      <c r="B790" s="102"/>
      <c r="C790" s="102"/>
      <c r="D790" s="103"/>
      <c r="E790" s="102"/>
    </row>
    <row r="791" spans="1:5">
      <c r="A791" s="102"/>
      <c r="B791" s="102"/>
      <c r="C791" s="102"/>
      <c r="D791" s="103"/>
      <c r="E791" s="102"/>
    </row>
    <row r="792" spans="1:5">
      <c r="A792" s="102"/>
      <c r="B792" s="102"/>
      <c r="C792" s="102"/>
      <c r="D792" s="103"/>
      <c r="E792" s="102"/>
    </row>
    <row r="793" spans="1:5">
      <c r="A793" s="102"/>
      <c r="B793" s="102"/>
      <c r="C793" s="102"/>
      <c r="D793" s="103"/>
      <c r="E793" s="102"/>
    </row>
    <row r="794" spans="1:5">
      <c r="A794" s="102"/>
      <c r="B794" s="102"/>
      <c r="C794" s="102"/>
      <c r="D794" s="103"/>
      <c r="E794" s="102"/>
    </row>
    <row r="795" spans="1:5">
      <c r="A795" s="102"/>
      <c r="B795" s="102"/>
      <c r="C795" s="102"/>
      <c r="D795" s="103"/>
      <c r="E795" s="102"/>
    </row>
    <row r="796" spans="1:5">
      <c r="A796" s="102"/>
      <c r="B796" s="102"/>
      <c r="C796" s="102"/>
      <c r="D796" s="103"/>
      <c r="E796" s="102"/>
    </row>
    <row r="797" spans="1:5">
      <c r="A797" s="102"/>
      <c r="B797" s="102"/>
      <c r="C797" s="102"/>
      <c r="D797" s="103"/>
      <c r="E797" s="102"/>
    </row>
    <row r="798" spans="1:5">
      <c r="A798" s="102"/>
      <c r="B798" s="102"/>
      <c r="C798" s="102"/>
      <c r="D798" s="103"/>
      <c r="E798" s="102"/>
    </row>
    <row r="799" spans="1:5">
      <c r="A799" s="102"/>
      <c r="B799" s="102"/>
      <c r="C799" s="102"/>
      <c r="D799" s="103"/>
      <c r="E799" s="102"/>
    </row>
    <row r="800" spans="1:5">
      <c r="A800" s="102"/>
      <c r="B800" s="102"/>
      <c r="C800" s="102"/>
      <c r="D800" s="103"/>
      <c r="E800" s="102"/>
    </row>
    <row r="801" spans="1:5">
      <c r="A801" s="102"/>
      <c r="B801" s="102"/>
      <c r="C801" s="102"/>
      <c r="D801" s="103"/>
      <c r="E801" s="102"/>
    </row>
    <row r="802" spans="1:5">
      <c r="A802" s="102"/>
      <c r="B802" s="102"/>
      <c r="C802" s="102"/>
      <c r="D802" s="103"/>
      <c r="E802" s="102"/>
    </row>
    <row r="803" spans="1:5">
      <c r="A803" s="102"/>
      <c r="B803" s="102"/>
      <c r="C803" s="102"/>
      <c r="D803" s="103"/>
      <c r="E803" s="102"/>
    </row>
    <row r="804" spans="1:5">
      <c r="A804" s="102"/>
      <c r="B804" s="102"/>
      <c r="C804" s="102"/>
      <c r="D804" s="103"/>
      <c r="E804" s="102"/>
    </row>
    <row r="805" spans="1:5">
      <c r="A805" s="102"/>
      <c r="B805" s="102"/>
      <c r="C805" s="102"/>
      <c r="D805" s="103"/>
      <c r="E805" s="102"/>
    </row>
    <row r="806" spans="1:5">
      <c r="A806" s="102"/>
      <c r="B806" s="102"/>
      <c r="C806" s="102"/>
      <c r="D806" s="103"/>
      <c r="E806" s="102"/>
    </row>
    <row r="807" spans="1:5">
      <c r="A807" s="102"/>
      <c r="B807" s="102"/>
      <c r="C807" s="102"/>
      <c r="D807" s="103"/>
      <c r="E807" s="102"/>
    </row>
    <row r="808" spans="1:5">
      <c r="A808" s="102"/>
      <c r="B808" s="102"/>
      <c r="C808" s="102"/>
      <c r="D808" s="103"/>
      <c r="E808" s="102"/>
    </row>
    <row r="809" spans="1:5">
      <c r="A809" s="102"/>
      <c r="B809" s="102"/>
      <c r="C809" s="102"/>
      <c r="D809" s="103"/>
      <c r="E809" s="102"/>
    </row>
    <row r="810" spans="1:5">
      <c r="A810" s="102"/>
      <c r="B810" s="102"/>
      <c r="C810" s="102"/>
      <c r="D810" s="103"/>
      <c r="E810" s="102"/>
    </row>
    <row r="811" spans="1:5">
      <c r="A811" s="102"/>
      <c r="B811" s="102"/>
      <c r="C811" s="102"/>
      <c r="D811" s="103"/>
      <c r="E811" s="102"/>
    </row>
    <row r="812" spans="1:5">
      <c r="A812" s="102"/>
      <c r="B812" s="102"/>
      <c r="C812" s="102"/>
      <c r="D812" s="103"/>
      <c r="E812" s="102"/>
    </row>
    <row r="813" spans="1:5">
      <c r="A813" s="102"/>
      <c r="B813" s="102"/>
      <c r="C813" s="102"/>
      <c r="D813" s="103"/>
      <c r="E813" s="102"/>
    </row>
    <row r="814" spans="1:5">
      <c r="A814" s="102"/>
      <c r="B814" s="102"/>
      <c r="C814" s="102"/>
      <c r="D814" s="103"/>
      <c r="E814" s="102"/>
    </row>
    <row r="815" spans="1:5">
      <c r="A815" s="102"/>
      <c r="B815" s="102"/>
      <c r="C815" s="102"/>
      <c r="D815" s="103"/>
      <c r="E815" s="102"/>
    </row>
    <row r="816" spans="1:5">
      <c r="A816" s="102"/>
      <c r="B816" s="102"/>
      <c r="C816" s="102"/>
      <c r="D816" s="103"/>
      <c r="E816" s="102"/>
    </row>
    <row r="817" spans="1:5">
      <c r="A817" s="102"/>
      <c r="B817" s="102"/>
      <c r="C817" s="102"/>
      <c r="D817" s="103"/>
      <c r="E817" s="102"/>
    </row>
    <row r="818" spans="1:5">
      <c r="A818" s="102"/>
      <c r="B818" s="102"/>
      <c r="C818" s="102"/>
      <c r="D818" s="103"/>
      <c r="E818" s="102"/>
    </row>
    <row r="819" spans="1:5">
      <c r="A819" s="102"/>
      <c r="B819" s="102"/>
      <c r="C819" s="102"/>
      <c r="D819" s="103"/>
      <c r="E819" s="102"/>
    </row>
    <row r="820" spans="1:5">
      <c r="A820" s="102"/>
      <c r="B820" s="102"/>
      <c r="C820" s="102"/>
      <c r="D820" s="103"/>
      <c r="E820" s="102"/>
    </row>
    <row r="821" spans="1:5">
      <c r="A821" s="102"/>
      <c r="B821" s="102"/>
      <c r="C821" s="102"/>
      <c r="D821" s="103"/>
      <c r="E821" s="102"/>
    </row>
    <row r="822" spans="1:5">
      <c r="A822" s="102"/>
      <c r="B822" s="102"/>
      <c r="C822" s="102"/>
      <c r="D822" s="103"/>
      <c r="E822" s="102"/>
    </row>
    <row r="823" spans="1:5">
      <c r="A823" s="102"/>
      <c r="B823" s="102"/>
      <c r="C823" s="102"/>
      <c r="D823" s="103"/>
      <c r="E823" s="102"/>
    </row>
    <row r="824" spans="1:5">
      <c r="A824" s="102"/>
      <c r="B824" s="102"/>
      <c r="C824" s="102"/>
      <c r="D824" s="103"/>
      <c r="E824" s="102"/>
    </row>
    <row r="825" spans="1:5">
      <c r="A825" s="102"/>
      <c r="B825" s="102"/>
      <c r="C825" s="102"/>
      <c r="D825" s="103"/>
      <c r="E825" s="102"/>
    </row>
    <row r="826" spans="1:5">
      <c r="A826" s="102"/>
      <c r="B826" s="102"/>
      <c r="C826" s="102"/>
      <c r="D826" s="103"/>
      <c r="E826" s="102"/>
    </row>
    <row r="827" spans="1:5">
      <c r="A827" s="102"/>
      <c r="B827" s="102"/>
      <c r="C827" s="102"/>
      <c r="D827" s="103"/>
      <c r="E827" s="102"/>
    </row>
    <row r="828" spans="1:5">
      <c r="A828" s="102"/>
      <c r="B828" s="102"/>
      <c r="C828" s="102"/>
      <c r="D828" s="103"/>
      <c r="E828" s="102"/>
    </row>
    <row r="829" spans="1:5">
      <c r="A829" s="102"/>
      <c r="B829" s="102"/>
      <c r="C829" s="102"/>
      <c r="D829" s="103"/>
      <c r="E829" s="102"/>
    </row>
    <row r="830" spans="1:5">
      <c r="A830" s="102"/>
      <c r="B830" s="102"/>
      <c r="C830" s="102"/>
      <c r="D830" s="103"/>
      <c r="E830" s="102"/>
    </row>
    <row r="831" spans="1:5">
      <c r="A831" s="102"/>
      <c r="B831" s="102"/>
      <c r="C831" s="102"/>
      <c r="D831" s="103"/>
      <c r="E831" s="102"/>
    </row>
    <row r="832" spans="1:5">
      <c r="A832" s="102"/>
      <c r="B832" s="102"/>
      <c r="C832" s="102"/>
      <c r="D832" s="103"/>
      <c r="E832" s="102"/>
    </row>
    <row r="833" spans="1:5">
      <c r="A833" s="102"/>
      <c r="B833" s="102"/>
      <c r="C833" s="102"/>
      <c r="D833" s="103"/>
      <c r="E833" s="102"/>
    </row>
    <row r="834" spans="1:5">
      <c r="A834" s="102"/>
      <c r="B834" s="102"/>
      <c r="C834" s="102"/>
      <c r="D834" s="103"/>
      <c r="E834" s="102"/>
    </row>
    <row r="835" spans="1:5">
      <c r="A835" s="102"/>
      <c r="B835" s="102"/>
      <c r="C835" s="102"/>
      <c r="D835" s="103"/>
      <c r="E835" s="102"/>
    </row>
    <row r="836" spans="1:5">
      <c r="A836" s="102"/>
      <c r="B836" s="102"/>
      <c r="C836" s="102"/>
      <c r="D836" s="103"/>
      <c r="E836" s="102"/>
    </row>
    <row r="837" spans="1:5">
      <c r="A837" s="102"/>
      <c r="B837" s="102"/>
      <c r="C837" s="102"/>
      <c r="D837" s="103"/>
      <c r="E837" s="102"/>
    </row>
    <row r="838" spans="1:5">
      <c r="A838" s="102"/>
      <c r="B838" s="102"/>
      <c r="C838" s="102"/>
      <c r="D838" s="103"/>
      <c r="E838" s="102"/>
    </row>
    <row r="839" spans="1:5">
      <c r="A839" s="102"/>
      <c r="B839" s="102"/>
      <c r="C839" s="102"/>
      <c r="D839" s="103"/>
      <c r="E839" s="102"/>
    </row>
    <row r="840" spans="1:5">
      <c r="A840" s="102"/>
      <c r="B840" s="102"/>
      <c r="C840" s="102"/>
      <c r="D840" s="103"/>
      <c r="E840" s="102"/>
    </row>
    <row r="841" spans="1:5">
      <c r="A841" s="102"/>
      <c r="B841" s="102"/>
      <c r="C841" s="102"/>
      <c r="D841" s="103"/>
      <c r="E841" s="102"/>
    </row>
    <row r="842" spans="1:5">
      <c r="A842" s="102"/>
      <c r="B842" s="102"/>
      <c r="C842" s="102"/>
      <c r="D842" s="103"/>
      <c r="E842" s="102"/>
    </row>
    <row r="843" spans="1:5">
      <c r="A843" s="102"/>
      <c r="B843" s="102"/>
      <c r="C843" s="102"/>
      <c r="D843" s="103"/>
      <c r="E843" s="102"/>
    </row>
    <row r="844" spans="1:5">
      <c r="A844" s="102"/>
      <c r="B844" s="102"/>
      <c r="C844" s="102"/>
      <c r="D844" s="103"/>
      <c r="E844" s="102"/>
    </row>
    <row r="845" spans="1:5">
      <c r="A845" s="102"/>
      <c r="B845" s="102"/>
      <c r="C845" s="102"/>
      <c r="D845" s="103"/>
      <c r="E845" s="102"/>
    </row>
    <row r="846" spans="1:5">
      <c r="A846" s="102"/>
      <c r="B846" s="102"/>
      <c r="C846" s="102"/>
      <c r="D846" s="103"/>
      <c r="E846" s="102"/>
    </row>
    <row r="847" spans="1:5">
      <c r="A847" s="102"/>
      <c r="B847" s="102"/>
      <c r="C847" s="102"/>
      <c r="D847" s="103"/>
      <c r="E847" s="102"/>
    </row>
    <row r="848" spans="1:5">
      <c r="A848" s="102"/>
      <c r="B848" s="102"/>
      <c r="C848" s="102"/>
      <c r="D848" s="103"/>
      <c r="E848" s="102"/>
    </row>
    <row r="849" spans="1:5">
      <c r="A849" s="102"/>
      <c r="B849" s="102"/>
      <c r="C849" s="102"/>
      <c r="D849" s="103"/>
      <c r="E849" s="102"/>
    </row>
    <row r="850" spans="1:5">
      <c r="A850" s="102"/>
      <c r="B850" s="102"/>
      <c r="C850" s="102"/>
      <c r="D850" s="103"/>
      <c r="E850" s="102"/>
    </row>
    <row r="851" spans="1:5">
      <c r="A851" s="102"/>
      <c r="B851" s="102"/>
      <c r="C851" s="102"/>
      <c r="D851" s="103"/>
      <c r="E851" s="102"/>
    </row>
    <row r="852" spans="1:5">
      <c r="A852" s="102"/>
      <c r="B852" s="102"/>
      <c r="C852" s="102"/>
      <c r="D852" s="103"/>
      <c r="E852" s="102"/>
    </row>
    <row r="853" spans="1:5">
      <c r="A853" s="102"/>
      <c r="B853" s="102"/>
      <c r="C853" s="102"/>
      <c r="D853" s="103"/>
      <c r="E853" s="102"/>
    </row>
    <row r="854" spans="1:5">
      <c r="A854" s="102"/>
      <c r="B854" s="102"/>
      <c r="C854" s="102"/>
      <c r="D854" s="103"/>
      <c r="E854" s="102"/>
    </row>
    <row r="855" spans="1:5">
      <c r="A855" s="102"/>
      <c r="B855" s="102"/>
      <c r="C855" s="102"/>
      <c r="D855" s="103"/>
      <c r="E855" s="102"/>
    </row>
    <row r="856" spans="1:5">
      <c r="A856" s="102"/>
      <c r="B856" s="102"/>
      <c r="C856" s="102"/>
      <c r="D856" s="103"/>
      <c r="E856" s="102"/>
    </row>
    <row r="857" spans="1:5">
      <c r="A857" s="102"/>
      <c r="B857" s="102"/>
      <c r="C857" s="102"/>
      <c r="D857" s="103"/>
      <c r="E857" s="102"/>
    </row>
    <row r="858" spans="1:5">
      <c r="A858" s="102"/>
      <c r="B858" s="102"/>
      <c r="C858" s="102"/>
      <c r="D858" s="103"/>
      <c r="E858" s="102"/>
    </row>
    <row r="859" spans="1:5">
      <c r="A859" s="102"/>
      <c r="B859" s="102"/>
      <c r="C859" s="102"/>
      <c r="D859" s="103"/>
      <c r="E859" s="102"/>
    </row>
    <row r="860" spans="1:5">
      <c r="A860" s="102"/>
      <c r="B860" s="102"/>
      <c r="C860" s="102"/>
      <c r="D860" s="103"/>
      <c r="E860" s="102"/>
    </row>
    <row r="861" spans="1:5">
      <c r="A861" s="102"/>
      <c r="B861" s="102"/>
      <c r="C861" s="102"/>
      <c r="D861" s="103"/>
      <c r="E861" s="102"/>
    </row>
    <row r="862" spans="1:5">
      <c r="A862" s="102"/>
      <c r="B862" s="102"/>
      <c r="C862" s="102"/>
      <c r="D862" s="103"/>
      <c r="E862" s="102"/>
    </row>
    <row r="863" spans="1:5">
      <c r="A863" s="102"/>
      <c r="B863" s="102"/>
      <c r="C863" s="102"/>
      <c r="D863" s="103"/>
      <c r="E863" s="102"/>
    </row>
    <row r="864" spans="1:5">
      <c r="A864" s="102"/>
      <c r="B864" s="102"/>
      <c r="C864" s="102"/>
      <c r="D864" s="103"/>
      <c r="E864" s="102"/>
    </row>
    <row r="865" spans="1:5">
      <c r="A865" s="102"/>
      <c r="B865" s="102"/>
      <c r="C865" s="102"/>
      <c r="D865" s="103"/>
      <c r="E865" s="102"/>
    </row>
    <row r="866" spans="1:5">
      <c r="A866" s="102"/>
      <c r="B866" s="102"/>
      <c r="C866" s="102"/>
      <c r="D866" s="103"/>
      <c r="E866" s="102"/>
    </row>
    <row r="867" spans="1:5">
      <c r="A867" s="102"/>
      <c r="B867" s="102"/>
      <c r="C867" s="102"/>
      <c r="D867" s="103"/>
      <c r="E867" s="102"/>
    </row>
    <row r="868" spans="1:5">
      <c r="A868" s="102"/>
      <c r="B868" s="102"/>
      <c r="C868" s="102"/>
      <c r="D868" s="103"/>
      <c r="E868" s="102"/>
    </row>
    <row r="869" spans="1:5">
      <c r="A869" s="102"/>
      <c r="B869" s="102"/>
      <c r="C869" s="102"/>
      <c r="D869" s="103"/>
      <c r="E869" s="102"/>
    </row>
    <row r="870" spans="1:5">
      <c r="A870" s="102"/>
      <c r="B870" s="102"/>
      <c r="C870" s="102"/>
      <c r="D870" s="103"/>
      <c r="E870" s="102"/>
    </row>
    <row r="871" spans="1:5">
      <c r="A871" s="102"/>
      <c r="B871" s="102"/>
      <c r="C871" s="102"/>
      <c r="D871" s="103"/>
      <c r="E871" s="102"/>
    </row>
    <row r="872" spans="1:5">
      <c r="A872" s="102"/>
      <c r="B872" s="102"/>
      <c r="C872" s="102"/>
      <c r="D872" s="103"/>
      <c r="E872" s="102"/>
    </row>
    <row r="873" spans="1:5">
      <c r="A873" s="102"/>
      <c r="B873" s="102"/>
      <c r="C873" s="102"/>
      <c r="D873" s="103"/>
      <c r="E873" s="102"/>
    </row>
    <row r="874" spans="1:5">
      <c r="A874" s="102"/>
      <c r="B874" s="102"/>
      <c r="C874" s="102"/>
      <c r="D874" s="103"/>
      <c r="E874" s="102"/>
    </row>
    <row r="875" spans="1:5">
      <c r="A875" s="102"/>
      <c r="B875" s="102"/>
      <c r="C875" s="102"/>
      <c r="D875" s="103"/>
      <c r="E875" s="102"/>
    </row>
    <row r="876" spans="1:5">
      <c r="A876" s="102"/>
      <c r="B876" s="102"/>
      <c r="C876" s="102"/>
      <c r="D876" s="103"/>
      <c r="E876" s="102"/>
    </row>
    <row r="877" spans="1:5">
      <c r="A877" s="102"/>
      <c r="B877" s="102"/>
      <c r="C877" s="102"/>
      <c r="D877" s="103"/>
      <c r="E877" s="102"/>
    </row>
    <row r="878" spans="1:5">
      <c r="A878" s="102"/>
      <c r="B878" s="102"/>
      <c r="C878" s="102"/>
      <c r="D878" s="103"/>
      <c r="E878" s="102"/>
    </row>
    <row r="879" spans="1:5">
      <c r="A879" s="102"/>
      <c r="B879" s="102"/>
      <c r="C879" s="102"/>
      <c r="D879" s="103"/>
      <c r="E879" s="102"/>
    </row>
    <row r="880" spans="1:5">
      <c r="A880" s="102"/>
      <c r="B880" s="102"/>
      <c r="C880" s="102"/>
      <c r="D880" s="103"/>
      <c r="E880" s="102"/>
    </row>
    <row r="881" spans="1:5">
      <c r="A881" s="102"/>
      <c r="B881" s="102"/>
      <c r="C881" s="102"/>
      <c r="D881" s="103"/>
      <c r="E881" s="102"/>
    </row>
    <row r="882" spans="1:5">
      <c r="A882" s="102"/>
      <c r="B882" s="102"/>
      <c r="C882" s="102"/>
      <c r="D882" s="103"/>
      <c r="E882" s="102"/>
    </row>
    <row r="883" spans="1:5">
      <c r="A883" s="102"/>
      <c r="B883" s="102"/>
      <c r="C883" s="102"/>
      <c r="D883" s="103"/>
      <c r="E883" s="102"/>
    </row>
    <row r="884" spans="1:5">
      <c r="A884" s="102"/>
      <c r="B884" s="102"/>
      <c r="C884" s="102"/>
      <c r="D884" s="103"/>
      <c r="E884" s="102"/>
    </row>
    <row r="885" spans="1:5">
      <c r="A885" s="102"/>
      <c r="B885" s="102"/>
      <c r="C885" s="102"/>
      <c r="D885" s="103"/>
      <c r="E885" s="102"/>
    </row>
    <row r="886" spans="1:5">
      <c r="A886" s="102"/>
      <c r="B886" s="102"/>
      <c r="C886" s="102"/>
      <c r="D886" s="103"/>
      <c r="E886" s="102"/>
    </row>
    <row r="887" spans="1:5">
      <c r="A887" s="102"/>
      <c r="B887" s="102"/>
      <c r="C887" s="102"/>
      <c r="D887" s="103"/>
      <c r="E887" s="102"/>
    </row>
    <row r="888" spans="1:5">
      <c r="A888" s="102"/>
      <c r="B888" s="102"/>
      <c r="C888" s="102"/>
      <c r="D888" s="103"/>
      <c r="E888" s="102"/>
    </row>
    <row r="889" spans="1:5">
      <c r="A889" s="102"/>
      <c r="B889" s="102"/>
      <c r="C889" s="102"/>
      <c r="D889" s="103"/>
      <c r="E889" s="102"/>
    </row>
    <row r="890" spans="1:5">
      <c r="A890" s="102"/>
      <c r="B890" s="102"/>
      <c r="C890" s="102"/>
      <c r="D890" s="103"/>
      <c r="E890" s="102"/>
    </row>
    <row r="891" spans="1:5">
      <c r="A891" s="102"/>
      <c r="B891" s="102"/>
      <c r="C891" s="102"/>
      <c r="D891" s="103"/>
      <c r="E891" s="102"/>
    </row>
    <row r="892" spans="1:5">
      <c r="A892" s="102"/>
      <c r="B892" s="102"/>
      <c r="C892" s="102"/>
      <c r="D892" s="103"/>
      <c r="E892" s="102"/>
    </row>
    <row r="893" spans="1:5">
      <c r="A893" s="102"/>
      <c r="B893" s="102"/>
      <c r="C893" s="102"/>
      <c r="D893" s="103"/>
      <c r="E893" s="102"/>
    </row>
    <row r="894" spans="1:5">
      <c r="A894" s="102"/>
      <c r="B894" s="102"/>
      <c r="C894" s="102"/>
      <c r="D894" s="103"/>
      <c r="E894" s="102"/>
    </row>
    <row r="895" spans="1:5">
      <c r="A895" s="102"/>
      <c r="B895" s="102"/>
      <c r="C895" s="102"/>
      <c r="D895" s="103"/>
      <c r="E895" s="102"/>
    </row>
    <row r="896" spans="1:5">
      <c r="A896" s="102"/>
      <c r="B896" s="102"/>
      <c r="C896" s="102"/>
      <c r="D896" s="103"/>
      <c r="E896" s="102"/>
    </row>
    <row r="897" spans="1:5">
      <c r="A897" s="102"/>
      <c r="B897" s="102"/>
      <c r="C897" s="102"/>
      <c r="D897" s="103"/>
      <c r="E897" s="102"/>
    </row>
    <row r="898" spans="1:5">
      <c r="A898" s="102"/>
      <c r="B898" s="102"/>
      <c r="C898" s="102"/>
      <c r="D898" s="103"/>
      <c r="E898" s="102"/>
    </row>
    <row r="899" spans="1:5">
      <c r="A899" s="102"/>
      <c r="B899" s="102"/>
      <c r="C899" s="102"/>
      <c r="D899" s="103"/>
      <c r="E899" s="102"/>
    </row>
    <row r="900" spans="1:5">
      <c r="A900" s="102"/>
      <c r="B900" s="102"/>
      <c r="C900" s="102"/>
      <c r="D900" s="103"/>
      <c r="E900" s="102"/>
    </row>
    <row r="901" spans="1:5">
      <c r="A901" s="102"/>
      <c r="B901" s="102"/>
      <c r="C901" s="102"/>
      <c r="D901" s="103"/>
      <c r="E901" s="102"/>
    </row>
    <row r="902" spans="1:5">
      <c r="A902" s="102"/>
      <c r="B902" s="102"/>
      <c r="C902" s="102"/>
      <c r="D902" s="103"/>
      <c r="E902" s="102"/>
    </row>
    <row r="903" spans="1:5">
      <c r="A903" s="102"/>
      <c r="B903" s="102"/>
      <c r="C903" s="102"/>
      <c r="D903" s="103"/>
      <c r="E903" s="102"/>
    </row>
    <row r="904" spans="1:5">
      <c r="A904" s="102"/>
      <c r="B904" s="102"/>
      <c r="C904" s="102"/>
      <c r="D904" s="103"/>
      <c r="E904" s="102"/>
    </row>
    <row r="905" spans="1:5">
      <c r="A905" s="102"/>
      <c r="B905" s="102"/>
      <c r="C905" s="102"/>
      <c r="D905" s="103"/>
      <c r="E905" s="102"/>
    </row>
    <row r="906" spans="1:5">
      <c r="A906" s="102"/>
      <c r="B906" s="102"/>
      <c r="C906" s="102"/>
      <c r="D906" s="103"/>
      <c r="E906" s="102"/>
    </row>
    <row r="907" spans="1:5">
      <c r="A907" s="102"/>
      <c r="B907" s="102"/>
      <c r="C907" s="102"/>
      <c r="D907" s="103"/>
      <c r="E907" s="102"/>
    </row>
    <row r="908" spans="1:5">
      <c r="A908" s="102"/>
      <c r="B908" s="102"/>
      <c r="C908" s="102"/>
      <c r="D908" s="103"/>
      <c r="E908" s="102"/>
    </row>
    <row r="909" spans="1:5">
      <c r="A909" s="102"/>
      <c r="B909" s="102"/>
      <c r="C909" s="102"/>
      <c r="D909" s="103"/>
      <c r="E909" s="102"/>
    </row>
    <row r="910" spans="1:5">
      <c r="A910" s="102"/>
      <c r="B910" s="102"/>
      <c r="C910" s="102"/>
      <c r="D910" s="103"/>
      <c r="E910" s="102"/>
    </row>
    <row r="911" spans="1:5">
      <c r="A911" s="102"/>
      <c r="B911" s="102"/>
      <c r="C911" s="102"/>
      <c r="D911" s="103"/>
      <c r="E911" s="102"/>
    </row>
    <row r="912" spans="1:5">
      <c r="A912" s="102"/>
      <c r="B912" s="102"/>
      <c r="C912" s="102"/>
      <c r="D912" s="103"/>
      <c r="E912" s="102"/>
    </row>
    <row r="913" spans="1:5">
      <c r="A913" s="102"/>
      <c r="B913" s="102"/>
      <c r="C913" s="102"/>
      <c r="D913" s="103"/>
      <c r="E913" s="102"/>
    </row>
    <row r="914" spans="1:5">
      <c r="A914" s="102"/>
      <c r="B914" s="102"/>
      <c r="C914" s="102"/>
      <c r="D914" s="103"/>
      <c r="E914" s="102"/>
    </row>
    <row r="915" spans="1:5">
      <c r="A915" s="102"/>
      <c r="B915" s="102"/>
      <c r="C915" s="102"/>
      <c r="D915" s="103"/>
      <c r="E915" s="102"/>
    </row>
    <row r="916" spans="1:5">
      <c r="A916" s="102"/>
      <c r="B916" s="102"/>
      <c r="C916" s="102"/>
      <c r="D916" s="103"/>
      <c r="E916" s="102"/>
    </row>
    <row r="917" spans="1:5">
      <c r="A917" s="102"/>
      <c r="B917" s="102"/>
      <c r="C917" s="102"/>
      <c r="D917" s="103"/>
      <c r="E917" s="102"/>
    </row>
    <row r="918" spans="1:5">
      <c r="A918" s="102"/>
      <c r="B918" s="102"/>
      <c r="C918" s="102"/>
      <c r="D918" s="103"/>
      <c r="E918" s="102"/>
    </row>
    <row r="919" spans="1:5">
      <c r="A919" s="102"/>
      <c r="B919" s="102"/>
      <c r="C919" s="102"/>
      <c r="D919" s="103"/>
      <c r="E919" s="102"/>
    </row>
    <row r="920" spans="1:5">
      <c r="A920" s="102"/>
      <c r="B920" s="102"/>
      <c r="C920" s="102"/>
      <c r="D920" s="103"/>
      <c r="E920" s="102"/>
    </row>
    <row r="921" spans="1:5">
      <c r="A921" s="102"/>
      <c r="B921" s="102"/>
      <c r="C921" s="102"/>
      <c r="D921" s="103"/>
      <c r="E921" s="102"/>
    </row>
    <row r="922" spans="1:5">
      <c r="A922" s="102"/>
      <c r="B922" s="102"/>
      <c r="C922" s="102"/>
      <c r="D922" s="103"/>
      <c r="E922" s="102"/>
    </row>
    <row r="923" spans="1:5">
      <c r="A923" s="102"/>
      <c r="B923" s="102"/>
      <c r="C923" s="102"/>
      <c r="D923" s="103"/>
      <c r="E923" s="102"/>
    </row>
    <row r="924" spans="1:5">
      <c r="A924" s="102"/>
      <c r="B924" s="102"/>
      <c r="C924" s="102"/>
      <c r="D924" s="103"/>
      <c r="E924" s="102"/>
    </row>
    <row r="925" spans="1:5">
      <c r="A925" s="102"/>
      <c r="B925" s="102"/>
      <c r="C925" s="102"/>
      <c r="D925" s="103"/>
      <c r="E925" s="102"/>
    </row>
    <row r="926" spans="1:5">
      <c r="A926" s="102"/>
      <c r="B926" s="102"/>
      <c r="C926" s="102"/>
      <c r="D926" s="103"/>
      <c r="E926" s="102"/>
    </row>
    <row r="927" spans="1:5">
      <c r="A927" s="102"/>
      <c r="B927" s="102"/>
      <c r="C927" s="102"/>
      <c r="D927" s="103"/>
      <c r="E927" s="102"/>
    </row>
    <row r="928" spans="1:5">
      <c r="A928" s="102"/>
      <c r="B928" s="102"/>
      <c r="C928" s="102"/>
      <c r="D928" s="103"/>
      <c r="E928" s="102"/>
    </row>
    <row r="929" spans="1:5">
      <c r="A929" s="102"/>
      <c r="B929" s="102"/>
      <c r="C929" s="102"/>
      <c r="D929" s="103"/>
      <c r="E929" s="102"/>
    </row>
    <row r="930" spans="1:5">
      <c r="A930" s="102"/>
      <c r="B930" s="102"/>
      <c r="C930" s="102"/>
      <c r="D930" s="103"/>
      <c r="E930" s="102"/>
    </row>
    <row r="931" spans="1:5">
      <c r="A931" s="102"/>
      <c r="B931" s="102"/>
      <c r="C931" s="102"/>
      <c r="D931" s="103"/>
      <c r="E931" s="102"/>
    </row>
    <row r="932" spans="1:5">
      <c r="A932" s="102"/>
      <c r="B932" s="102"/>
      <c r="C932" s="102"/>
      <c r="D932" s="103"/>
      <c r="E932" s="102"/>
    </row>
    <row r="933" spans="1:5">
      <c r="A933" s="102"/>
      <c r="B933" s="102"/>
      <c r="C933" s="102"/>
      <c r="D933" s="103"/>
      <c r="E933" s="102"/>
    </row>
    <row r="934" spans="1:5">
      <c r="A934" s="102"/>
      <c r="B934" s="102"/>
      <c r="C934" s="102"/>
      <c r="D934" s="103"/>
      <c r="E934" s="102"/>
    </row>
    <row r="935" spans="1:5">
      <c r="A935" s="102"/>
      <c r="B935" s="102"/>
      <c r="C935" s="102"/>
      <c r="D935" s="103"/>
      <c r="E935" s="102"/>
    </row>
    <row r="936" spans="1:5">
      <c r="A936" s="102"/>
      <c r="B936" s="102"/>
      <c r="C936" s="102"/>
      <c r="D936" s="103"/>
      <c r="E936" s="102"/>
    </row>
    <row r="937" spans="1:5">
      <c r="A937" s="102"/>
      <c r="B937" s="102"/>
      <c r="C937" s="102"/>
      <c r="D937" s="103"/>
      <c r="E937" s="102"/>
    </row>
    <row r="938" spans="1:5">
      <c r="A938" s="102"/>
      <c r="B938" s="102"/>
      <c r="C938" s="102"/>
      <c r="D938" s="103"/>
      <c r="E938" s="102"/>
    </row>
    <row r="939" spans="1:5">
      <c r="A939" s="102"/>
      <c r="B939" s="102"/>
      <c r="C939" s="102"/>
      <c r="D939" s="103"/>
      <c r="E939" s="102"/>
    </row>
    <row r="940" spans="1:5">
      <c r="A940" s="102"/>
      <c r="B940" s="102"/>
      <c r="C940" s="102"/>
      <c r="D940" s="103"/>
      <c r="E940" s="102"/>
    </row>
    <row r="941" spans="1:5">
      <c r="A941" s="102"/>
      <c r="B941" s="102"/>
      <c r="C941" s="102"/>
      <c r="D941" s="103"/>
      <c r="E941" s="102"/>
    </row>
    <row r="942" spans="1:5">
      <c r="A942" s="102"/>
      <c r="B942" s="102"/>
      <c r="C942" s="102"/>
      <c r="D942" s="103"/>
      <c r="E942" s="102"/>
    </row>
    <row r="943" spans="1:5">
      <c r="A943" s="102"/>
      <c r="B943" s="102"/>
      <c r="C943" s="102"/>
      <c r="D943" s="103"/>
      <c r="E943" s="102"/>
    </row>
    <row r="944" spans="1:5">
      <c r="A944" s="102"/>
      <c r="B944" s="102"/>
      <c r="C944" s="102"/>
      <c r="D944" s="103"/>
      <c r="E944" s="102"/>
    </row>
    <row r="945" spans="1:5">
      <c r="A945" s="102"/>
      <c r="B945" s="102"/>
      <c r="C945" s="102"/>
      <c r="D945" s="103"/>
      <c r="E945" s="102"/>
    </row>
    <row r="946" spans="1:5">
      <c r="A946" s="102"/>
      <c r="B946" s="102"/>
      <c r="C946" s="102"/>
      <c r="D946" s="103"/>
      <c r="E946" s="102"/>
    </row>
    <row r="947" spans="1:5">
      <c r="A947" s="102"/>
      <c r="B947" s="102"/>
      <c r="C947" s="102"/>
      <c r="D947" s="103"/>
      <c r="E947" s="102"/>
    </row>
    <row r="948" spans="1:5">
      <c r="A948" s="102"/>
      <c r="B948" s="102"/>
      <c r="C948" s="102"/>
      <c r="D948" s="103"/>
      <c r="E948" s="102"/>
    </row>
    <row r="949" spans="1:5">
      <c r="A949" s="102"/>
      <c r="B949" s="102"/>
      <c r="C949" s="102"/>
      <c r="D949" s="103"/>
      <c r="E949" s="102"/>
    </row>
    <row r="950" spans="1:5">
      <c r="A950" s="102"/>
      <c r="B950" s="102"/>
      <c r="C950" s="102"/>
      <c r="D950" s="103"/>
      <c r="E950" s="102"/>
    </row>
    <row r="951" spans="1:5">
      <c r="A951" s="102"/>
      <c r="B951" s="102"/>
      <c r="C951" s="102"/>
      <c r="D951" s="103"/>
      <c r="E951" s="102"/>
    </row>
    <row r="952" spans="1:5">
      <c r="A952" s="102"/>
      <c r="B952" s="102"/>
      <c r="C952" s="102"/>
      <c r="D952" s="103"/>
      <c r="E952" s="102"/>
    </row>
    <row r="953" spans="1:5">
      <c r="A953" s="102"/>
      <c r="B953" s="102"/>
      <c r="C953" s="102"/>
      <c r="D953" s="103"/>
      <c r="E953" s="102"/>
    </row>
    <row r="954" spans="1:5">
      <c r="A954" s="102"/>
      <c r="B954" s="102"/>
      <c r="C954" s="102"/>
      <c r="D954" s="103"/>
      <c r="E954" s="102"/>
    </row>
    <row r="955" spans="1:5">
      <c r="A955" s="102"/>
      <c r="B955" s="102"/>
      <c r="C955" s="102"/>
      <c r="D955" s="103"/>
      <c r="E955" s="102"/>
    </row>
    <row r="956" spans="1:5">
      <c r="A956" s="102"/>
      <c r="B956" s="102"/>
      <c r="C956" s="102"/>
      <c r="D956" s="103"/>
      <c r="E956" s="102"/>
    </row>
    <row r="957" spans="1:5">
      <c r="A957" s="102"/>
      <c r="B957" s="102"/>
      <c r="C957" s="102"/>
      <c r="D957" s="103"/>
      <c r="E957" s="102"/>
    </row>
    <row r="958" spans="1:5">
      <c r="A958" s="102"/>
      <c r="B958" s="102"/>
      <c r="C958" s="102"/>
      <c r="D958" s="103"/>
      <c r="E958" s="102"/>
    </row>
    <row r="959" spans="1:5">
      <c r="A959" s="102"/>
      <c r="B959" s="102"/>
      <c r="C959" s="102"/>
      <c r="D959" s="103"/>
      <c r="E959" s="102"/>
    </row>
    <row r="960" spans="1:5">
      <c r="A960" s="102"/>
      <c r="B960" s="102"/>
      <c r="C960" s="102"/>
      <c r="D960" s="103"/>
      <c r="E960" s="102"/>
    </row>
    <row r="961" spans="1:5">
      <c r="A961" s="102"/>
      <c r="B961" s="102"/>
      <c r="C961" s="102"/>
      <c r="D961" s="103"/>
      <c r="E961" s="102"/>
    </row>
    <row r="962" spans="1:5">
      <c r="A962" s="102"/>
      <c r="B962" s="102"/>
      <c r="C962" s="102"/>
      <c r="D962" s="103"/>
      <c r="E962" s="102"/>
    </row>
    <row r="963" spans="1:5">
      <c r="A963" s="102"/>
      <c r="B963" s="102"/>
      <c r="C963" s="102"/>
      <c r="D963" s="103"/>
      <c r="E963" s="102"/>
    </row>
    <row r="964" spans="1:5">
      <c r="A964" s="102"/>
      <c r="B964" s="102"/>
      <c r="C964" s="102"/>
      <c r="D964" s="103"/>
      <c r="E964" s="102"/>
    </row>
    <row r="965" spans="1:5">
      <c r="A965" s="102"/>
      <c r="B965" s="102"/>
      <c r="C965" s="102"/>
      <c r="D965" s="103"/>
      <c r="E965" s="102"/>
    </row>
    <row r="966" spans="1:5">
      <c r="A966" s="102"/>
      <c r="B966" s="102"/>
      <c r="C966" s="102"/>
      <c r="D966" s="103"/>
      <c r="E966" s="102"/>
    </row>
    <row r="967" spans="1:5">
      <c r="A967" s="102"/>
      <c r="B967" s="102"/>
      <c r="C967" s="102"/>
      <c r="D967" s="103"/>
      <c r="E967" s="102"/>
    </row>
    <row r="968" spans="1:5">
      <c r="A968" s="102"/>
      <c r="B968" s="102"/>
      <c r="C968" s="102"/>
      <c r="D968" s="103"/>
      <c r="E968" s="102"/>
    </row>
    <row r="969" spans="1:5">
      <c r="A969" s="102"/>
      <c r="B969" s="102"/>
      <c r="C969" s="102"/>
      <c r="D969" s="103"/>
      <c r="E969" s="102"/>
    </row>
    <row r="970" spans="1:5">
      <c r="A970" s="102"/>
      <c r="B970" s="102"/>
      <c r="C970" s="102"/>
      <c r="D970" s="103"/>
      <c r="E970" s="102"/>
    </row>
    <row r="971" spans="1:5">
      <c r="A971" s="102"/>
      <c r="B971" s="102"/>
      <c r="C971" s="102"/>
      <c r="D971" s="103"/>
      <c r="E971" s="102"/>
    </row>
    <row r="972" spans="1:5">
      <c r="A972" s="102"/>
      <c r="B972" s="102"/>
      <c r="C972" s="102"/>
      <c r="D972" s="103"/>
      <c r="E972" s="102"/>
    </row>
    <row r="973" spans="1:5">
      <c r="A973" s="102"/>
      <c r="B973" s="102"/>
      <c r="C973" s="102"/>
      <c r="D973" s="103"/>
      <c r="E973" s="102"/>
    </row>
    <row r="974" spans="1:5">
      <c r="A974" s="102"/>
      <c r="B974" s="102"/>
      <c r="C974" s="102"/>
      <c r="D974" s="103"/>
      <c r="E974" s="102"/>
    </row>
    <row r="975" spans="1:5">
      <c r="A975" s="102"/>
      <c r="B975" s="102"/>
      <c r="C975" s="102"/>
      <c r="D975" s="103"/>
      <c r="E975" s="102"/>
    </row>
    <row r="976" spans="1:5">
      <c r="A976" s="102"/>
      <c r="B976" s="102"/>
      <c r="C976" s="102"/>
      <c r="D976" s="103"/>
      <c r="E976" s="102"/>
    </row>
    <row r="977" spans="1:5">
      <c r="A977" s="102"/>
      <c r="B977" s="102"/>
      <c r="C977" s="102"/>
      <c r="D977" s="103"/>
      <c r="E977" s="102"/>
    </row>
    <row r="978" spans="1:5">
      <c r="A978" s="102"/>
      <c r="B978" s="102"/>
      <c r="C978" s="102"/>
      <c r="D978" s="103"/>
      <c r="E978" s="102"/>
    </row>
    <row r="979" spans="1:5">
      <c r="A979" s="102"/>
      <c r="B979" s="102"/>
      <c r="C979" s="102"/>
      <c r="D979" s="103"/>
      <c r="E979" s="102"/>
    </row>
    <row r="980" spans="1:5">
      <c r="A980" s="102"/>
      <c r="B980" s="102"/>
      <c r="C980" s="102"/>
      <c r="D980" s="103"/>
      <c r="E980" s="102"/>
    </row>
    <row r="981" spans="1:5">
      <c r="A981" s="102"/>
      <c r="B981" s="102"/>
      <c r="C981" s="102"/>
      <c r="D981" s="103"/>
      <c r="E981" s="102"/>
    </row>
    <row r="982" spans="1:5">
      <c r="A982" s="102"/>
      <c r="B982" s="102"/>
      <c r="C982" s="102"/>
      <c r="D982" s="103"/>
      <c r="E982" s="102"/>
    </row>
    <row r="983" spans="1:5">
      <c r="A983" s="102"/>
      <c r="B983" s="102"/>
      <c r="C983" s="102"/>
      <c r="D983" s="103"/>
      <c r="E983" s="102"/>
    </row>
    <row r="984" spans="1:5">
      <c r="A984" s="102"/>
      <c r="B984" s="102"/>
      <c r="C984" s="102"/>
      <c r="D984" s="103"/>
      <c r="E984" s="102"/>
    </row>
    <row r="985" spans="1:5">
      <c r="A985" s="102"/>
      <c r="B985" s="102"/>
      <c r="C985" s="102"/>
      <c r="D985" s="103"/>
      <c r="E985" s="102"/>
    </row>
    <row r="986" spans="1:5">
      <c r="A986" s="102"/>
      <c r="B986" s="102"/>
      <c r="C986" s="102"/>
      <c r="D986" s="103"/>
      <c r="E986" s="102"/>
    </row>
    <row r="987" spans="1:5">
      <c r="A987" s="102"/>
      <c r="B987" s="102"/>
      <c r="C987" s="102"/>
      <c r="D987" s="103"/>
      <c r="E987" s="102"/>
    </row>
    <row r="988" spans="1:5">
      <c r="A988" s="102"/>
      <c r="B988" s="102"/>
      <c r="C988" s="102"/>
      <c r="D988" s="103"/>
      <c r="E988" s="102"/>
    </row>
    <row r="989" spans="1:5">
      <c r="A989" s="102"/>
      <c r="B989" s="102"/>
      <c r="C989" s="102"/>
      <c r="D989" s="103"/>
      <c r="E989" s="102"/>
    </row>
    <row r="990" spans="1:5">
      <c r="A990" s="102"/>
      <c r="B990" s="102"/>
      <c r="C990" s="102"/>
      <c r="D990" s="103"/>
      <c r="E990" s="102"/>
    </row>
    <row r="991" spans="1:5">
      <c r="A991" s="102"/>
      <c r="B991" s="102"/>
      <c r="C991" s="102"/>
      <c r="D991" s="103"/>
      <c r="E991" s="102"/>
    </row>
    <row r="992" spans="1:5">
      <c r="A992" s="102"/>
      <c r="B992" s="102"/>
      <c r="C992" s="102"/>
      <c r="D992" s="103"/>
      <c r="E992" s="102"/>
    </row>
    <row r="993" spans="1:5">
      <c r="A993" s="102"/>
      <c r="B993" s="102"/>
      <c r="C993" s="102"/>
      <c r="D993" s="103"/>
      <c r="E993" s="102"/>
    </row>
    <row r="994" spans="1:5">
      <c r="A994" s="102"/>
      <c r="B994" s="102"/>
      <c r="C994" s="102"/>
      <c r="D994" s="103"/>
      <c r="E994" s="102"/>
    </row>
    <row r="995" spans="1:5">
      <c r="A995" s="102"/>
      <c r="B995" s="102"/>
      <c r="C995" s="102"/>
      <c r="D995" s="103"/>
      <c r="E995" s="102"/>
    </row>
    <row r="996" spans="1:5">
      <c r="A996" s="102"/>
      <c r="B996" s="102"/>
      <c r="C996" s="102"/>
      <c r="D996" s="103"/>
      <c r="E996" s="102"/>
    </row>
    <row r="997" spans="1:5">
      <c r="A997" s="102"/>
      <c r="B997" s="102"/>
      <c r="C997" s="102"/>
      <c r="D997" s="103"/>
      <c r="E997" s="102"/>
    </row>
    <row r="998" spans="1:5">
      <c r="A998" s="102"/>
      <c r="B998" s="102"/>
      <c r="C998" s="102"/>
      <c r="D998" s="103"/>
      <c r="E998" s="102"/>
    </row>
    <row r="999" spans="1:5">
      <c r="A999" s="102"/>
      <c r="B999" s="102"/>
      <c r="C999" s="102"/>
      <c r="D999" s="103"/>
      <c r="E999" s="102"/>
    </row>
    <row r="1000" spans="1:5">
      <c r="A1000" s="102"/>
      <c r="B1000" s="102"/>
      <c r="C1000" s="102"/>
      <c r="D1000" s="103"/>
      <c r="E1000" s="102"/>
    </row>
    <row r="1001" spans="1:5">
      <c r="A1001" s="102"/>
      <c r="B1001" s="102"/>
      <c r="C1001" s="102"/>
      <c r="D1001" s="103"/>
      <c r="E1001" s="102"/>
    </row>
    <row r="1002" spans="1:5">
      <c r="A1002" s="102"/>
      <c r="B1002" s="102"/>
      <c r="C1002" s="102"/>
      <c r="D1002" s="103"/>
      <c r="E1002" s="102"/>
    </row>
    <row r="1003" spans="1:5">
      <c r="A1003" s="102"/>
      <c r="B1003" s="102"/>
      <c r="C1003" s="102"/>
      <c r="D1003" s="103"/>
      <c r="E1003" s="102"/>
    </row>
    <row r="1004" spans="1:5">
      <c r="A1004" s="102"/>
      <c r="B1004" s="102"/>
      <c r="C1004" s="102"/>
      <c r="D1004" s="103"/>
      <c r="E1004" s="102"/>
    </row>
    <row r="1005" spans="1:5">
      <c r="A1005" s="102"/>
      <c r="B1005" s="102"/>
      <c r="C1005" s="102"/>
      <c r="D1005" s="103"/>
      <c r="E1005" s="102"/>
    </row>
    <row r="1006" spans="1:5">
      <c r="A1006" s="102"/>
      <c r="B1006" s="102"/>
      <c r="C1006" s="102"/>
      <c r="D1006" s="103"/>
      <c r="E1006" s="102"/>
    </row>
    <row r="1007" spans="1:5">
      <c r="A1007" s="102"/>
      <c r="B1007" s="102"/>
      <c r="C1007" s="102"/>
      <c r="D1007" s="103"/>
      <c r="E1007" s="102"/>
    </row>
    <row r="1008" spans="1:5">
      <c r="A1008" s="102"/>
      <c r="B1008" s="102"/>
      <c r="C1008" s="102"/>
      <c r="D1008" s="103"/>
      <c r="E1008" s="102"/>
    </row>
    <row r="1009" spans="1:5">
      <c r="A1009" s="102"/>
      <c r="B1009" s="102"/>
      <c r="C1009" s="102"/>
      <c r="D1009" s="103"/>
      <c r="E1009" s="102"/>
    </row>
    <row r="1010" spans="1:5">
      <c r="A1010" s="102"/>
      <c r="B1010" s="102"/>
      <c r="C1010" s="102"/>
      <c r="D1010" s="103"/>
      <c r="E1010" s="102"/>
    </row>
    <row r="1011" spans="1:5">
      <c r="A1011" s="102"/>
      <c r="B1011" s="102"/>
      <c r="C1011" s="102"/>
      <c r="D1011" s="103"/>
      <c r="E1011" s="102"/>
    </row>
    <row r="1012" spans="1:5">
      <c r="A1012" s="102"/>
      <c r="B1012" s="102"/>
      <c r="C1012" s="102"/>
      <c r="D1012" s="103"/>
      <c r="E1012" s="102"/>
    </row>
    <row r="1013" spans="1:5">
      <c r="A1013" s="102"/>
      <c r="B1013" s="102"/>
      <c r="C1013" s="102"/>
      <c r="D1013" s="103"/>
      <c r="E1013" s="102"/>
    </row>
    <row r="1014" spans="1:5">
      <c r="A1014" s="102"/>
      <c r="B1014" s="102"/>
      <c r="C1014" s="102"/>
      <c r="D1014" s="103"/>
      <c r="E1014" s="102"/>
    </row>
    <row r="1015" spans="1:5">
      <c r="A1015" s="102"/>
      <c r="B1015" s="102"/>
      <c r="C1015" s="102"/>
      <c r="D1015" s="103"/>
      <c r="E1015" s="102"/>
    </row>
    <row r="1016" spans="1:5">
      <c r="A1016" s="102"/>
      <c r="B1016" s="102"/>
      <c r="C1016" s="102"/>
      <c r="D1016" s="103"/>
      <c r="E1016" s="102"/>
    </row>
    <row r="1017" spans="1:5">
      <c r="A1017" s="102"/>
      <c r="B1017" s="102"/>
      <c r="C1017" s="102"/>
      <c r="D1017" s="103"/>
      <c r="E1017" s="102"/>
    </row>
    <row r="1018" spans="1:5">
      <c r="A1018" s="102"/>
      <c r="B1018" s="102"/>
      <c r="C1018" s="102"/>
      <c r="D1018" s="103"/>
      <c r="E1018" s="102"/>
    </row>
    <row r="1019" spans="1:5">
      <c r="A1019" s="102"/>
      <c r="B1019" s="102"/>
      <c r="C1019" s="102"/>
      <c r="D1019" s="103"/>
      <c r="E1019" s="102"/>
    </row>
    <row r="1020" spans="1:5">
      <c r="A1020" s="102"/>
      <c r="B1020" s="102"/>
      <c r="C1020" s="102"/>
      <c r="D1020" s="103"/>
      <c r="E1020" s="102"/>
    </row>
    <row r="1021" spans="1:5">
      <c r="A1021" s="102"/>
      <c r="B1021" s="102"/>
      <c r="C1021" s="102"/>
      <c r="D1021" s="103"/>
      <c r="E1021" s="102"/>
    </row>
    <row r="1022" spans="1:5">
      <c r="A1022" s="102"/>
      <c r="B1022" s="102"/>
      <c r="C1022" s="102"/>
      <c r="D1022" s="103"/>
      <c r="E1022" s="102"/>
    </row>
    <row r="1023" spans="1:5">
      <c r="A1023" s="102"/>
      <c r="B1023" s="102"/>
      <c r="C1023" s="102"/>
      <c r="D1023" s="103"/>
      <c r="E1023" s="102"/>
    </row>
    <row r="1024" spans="1:5">
      <c r="A1024" s="102"/>
      <c r="B1024" s="102"/>
      <c r="C1024" s="102"/>
      <c r="D1024" s="103"/>
      <c r="E1024" s="102"/>
    </row>
    <row r="1025" spans="1:5">
      <c r="A1025" s="102"/>
      <c r="B1025" s="102"/>
      <c r="C1025" s="102"/>
      <c r="D1025" s="103"/>
      <c r="E1025" s="102"/>
    </row>
    <row r="1026" spans="1:5">
      <c r="A1026" s="102"/>
      <c r="B1026" s="102"/>
      <c r="C1026" s="102"/>
      <c r="D1026" s="103"/>
      <c r="E1026" s="102"/>
    </row>
    <row r="1027" spans="1:5">
      <c r="A1027" s="102"/>
      <c r="B1027" s="102"/>
      <c r="C1027" s="102"/>
      <c r="D1027" s="103"/>
      <c r="E1027" s="102"/>
    </row>
    <row r="1028" spans="1:5">
      <c r="A1028" s="102"/>
      <c r="B1028" s="102"/>
      <c r="C1028" s="102"/>
      <c r="D1028" s="103"/>
      <c r="E1028" s="102"/>
    </row>
    <row r="1029" spans="1:5">
      <c r="A1029" s="102"/>
      <c r="B1029" s="102"/>
      <c r="C1029" s="102"/>
      <c r="D1029" s="103"/>
      <c r="E1029" s="102"/>
    </row>
    <row r="1030" spans="1:5">
      <c r="A1030" s="102"/>
      <c r="B1030" s="102"/>
      <c r="C1030" s="102"/>
      <c r="D1030" s="103"/>
      <c r="E1030" s="102"/>
    </row>
    <row r="1031" spans="1:5">
      <c r="A1031" s="102"/>
      <c r="B1031" s="102"/>
      <c r="C1031" s="102"/>
      <c r="D1031" s="103"/>
      <c r="E1031" s="102"/>
    </row>
    <row r="1032" spans="1:5">
      <c r="A1032" s="102"/>
      <c r="B1032" s="102"/>
      <c r="C1032" s="102"/>
      <c r="D1032" s="103"/>
      <c r="E1032" s="102"/>
    </row>
    <row r="1033" spans="1:5">
      <c r="A1033" s="102"/>
      <c r="B1033" s="102"/>
      <c r="C1033" s="102"/>
      <c r="D1033" s="103"/>
      <c r="E1033" s="102"/>
    </row>
    <row r="1034" spans="1:5">
      <c r="A1034" s="102"/>
      <c r="B1034" s="102"/>
      <c r="C1034" s="102"/>
      <c r="D1034" s="103"/>
      <c r="E1034" s="102"/>
    </row>
    <row r="1035" spans="1:5">
      <c r="A1035" s="102"/>
      <c r="B1035" s="102"/>
      <c r="C1035" s="102"/>
      <c r="D1035" s="103"/>
      <c r="E1035" s="102"/>
    </row>
    <row r="1036" spans="1:5">
      <c r="A1036" s="102"/>
      <c r="B1036" s="102"/>
      <c r="C1036" s="102"/>
      <c r="D1036" s="103"/>
      <c r="E1036" s="102"/>
    </row>
    <row r="1037" spans="1:5">
      <c r="A1037" s="102"/>
      <c r="B1037" s="102"/>
      <c r="C1037" s="102"/>
      <c r="D1037" s="103"/>
      <c r="E1037" s="102"/>
    </row>
    <row r="1038" spans="1:5">
      <c r="A1038" s="102"/>
      <c r="B1038" s="102"/>
      <c r="C1038" s="102"/>
      <c r="D1038" s="103"/>
      <c r="E1038" s="102"/>
    </row>
    <row r="1039" spans="1:5">
      <c r="A1039" s="102"/>
      <c r="B1039" s="102"/>
      <c r="C1039" s="102"/>
      <c r="D1039" s="103"/>
      <c r="E1039" s="102"/>
    </row>
    <row r="1040" spans="1:5">
      <c r="A1040" s="102"/>
      <c r="B1040" s="102"/>
      <c r="C1040" s="102"/>
      <c r="D1040" s="103"/>
      <c r="E1040" s="102"/>
    </row>
    <row r="1041" spans="1:5">
      <c r="A1041" s="102"/>
      <c r="B1041" s="102"/>
      <c r="C1041" s="102"/>
      <c r="D1041" s="103"/>
      <c r="E1041" s="102"/>
    </row>
    <row r="1042" spans="1:5">
      <c r="A1042" s="102"/>
      <c r="B1042" s="102"/>
      <c r="C1042" s="102"/>
      <c r="D1042" s="103"/>
      <c r="E1042" s="102"/>
    </row>
    <row r="1043" spans="1:5">
      <c r="A1043" s="102"/>
      <c r="B1043" s="102"/>
      <c r="C1043" s="102"/>
      <c r="D1043" s="103"/>
      <c r="E1043" s="102"/>
    </row>
    <row r="1044" spans="1:5">
      <c r="A1044" s="102"/>
      <c r="B1044" s="102"/>
      <c r="C1044" s="102"/>
      <c r="D1044" s="103"/>
      <c r="E1044" s="102"/>
    </row>
    <row r="1045" spans="1:5">
      <c r="A1045" s="102"/>
      <c r="B1045" s="102"/>
      <c r="C1045" s="102"/>
      <c r="D1045" s="103"/>
      <c r="E1045" s="102"/>
    </row>
    <row r="1046" spans="1:5">
      <c r="A1046" s="102"/>
      <c r="B1046" s="102"/>
      <c r="C1046" s="102"/>
      <c r="D1046" s="103"/>
      <c r="E1046" s="102"/>
    </row>
    <row r="1047" spans="1:5">
      <c r="A1047" s="102"/>
      <c r="B1047" s="102"/>
      <c r="C1047" s="102"/>
      <c r="D1047" s="103"/>
      <c r="E1047" s="102"/>
    </row>
    <row r="1048" spans="1:5">
      <c r="A1048" s="102"/>
      <c r="B1048" s="102"/>
      <c r="C1048" s="102"/>
      <c r="D1048" s="103"/>
      <c r="E1048" s="102"/>
    </row>
    <row r="1049" spans="1:5">
      <c r="A1049" s="102"/>
      <c r="B1049" s="102"/>
      <c r="C1049" s="102"/>
      <c r="D1049" s="103"/>
      <c r="E1049" s="102"/>
    </row>
    <row r="1050" spans="1:5">
      <c r="A1050" s="102"/>
      <c r="B1050" s="102"/>
      <c r="C1050" s="102"/>
      <c r="D1050" s="103"/>
      <c r="E1050" s="102"/>
    </row>
    <row r="1051" spans="1:5">
      <c r="A1051" s="102"/>
      <c r="B1051" s="102"/>
      <c r="C1051" s="102"/>
      <c r="D1051" s="103"/>
      <c r="E1051" s="102"/>
    </row>
    <row r="1052" spans="1:5">
      <c r="A1052" s="102"/>
      <c r="B1052" s="102"/>
      <c r="C1052" s="102"/>
      <c r="D1052" s="103"/>
      <c r="E1052" s="102"/>
    </row>
    <row r="1053" spans="1:5">
      <c r="A1053" s="102"/>
      <c r="B1053" s="102"/>
      <c r="C1053" s="102"/>
      <c r="D1053" s="103"/>
      <c r="E1053" s="102"/>
    </row>
    <row r="1054" spans="1:5">
      <c r="A1054" s="102"/>
      <c r="B1054" s="102"/>
      <c r="C1054" s="102"/>
      <c r="D1054" s="103"/>
      <c r="E1054" s="102"/>
    </row>
    <row r="1055" spans="1:5">
      <c r="A1055" s="102"/>
      <c r="B1055" s="102"/>
      <c r="C1055" s="102"/>
      <c r="D1055" s="103"/>
      <c r="E1055" s="102"/>
    </row>
    <row r="1056" spans="1:5">
      <c r="A1056" s="102"/>
      <c r="B1056" s="102"/>
      <c r="C1056" s="102"/>
      <c r="D1056" s="103"/>
      <c r="E1056" s="102"/>
    </row>
    <row r="1057" spans="1:5">
      <c r="A1057" s="102"/>
      <c r="B1057" s="102"/>
      <c r="C1057" s="102"/>
      <c r="D1057" s="103"/>
      <c r="E1057" s="102"/>
    </row>
    <row r="1058" spans="1:5">
      <c r="A1058" s="102"/>
      <c r="B1058" s="102"/>
      <c r="C1058" s="102"/>
      <c r="D1058" s="103"/>
      <c r="E1058" s="102"/>
    </row>
    <row r="1059" spans="1:5">
      <c r="A1059" s="102"/>
      <c r="B1059" s="102"/>
      <c r="C1059" s="102"/>
      <c r="D1059" s="103"/>
      <c r="E1059" s="102"/>
    </row>
    <row r="1060" spans="1:5">
      <c r="A1060" s="102"/>
      <c r="B1060" s="102"/>
      <c r="C1060" s="102"/>
      <c r="D1060" s="103"/>
      <c r="E1060" s="102"/>
    </row>
    <row r="1061" spans="1:5">
      <c r="A1061" s="102"/>
      <c r="B1061" s="102"/>
      <c r="C1061" s="102"/>
      <c r="D1061" s="103"/>
      <c r="E1061" s="102"/>
    </row>
    <row r="1062" spans="1:5">
      <c r="A1062" s="102"/>
      <c r="B1062" s="102"/>
      <c r="C1062" s="102"/>
      <c r="D1062" s="103"/>
      <c r="E1062" s="102"/>
    </row>
    <row r="1063" spans="1:5">
      <c r="A1063" s="102"/>
      <c r="B1063" s="102"/>
      <c r="C1063" s="102"/>
      <c r="D1063" s="103"/>
      <c r="E1063" s="102"/>
    </row>
    <row r="1064" spans="1:5">
      <c r="A1064" s="102"/>
      <c r="B1064" s="102"/>
      <c r="C1064" s="102"/>
      <c r="D1064" s="103"/>
      <c r="E1064" s="102"/>
    </row>
    <row r="1065" spans="1:5">
      <c r="A1065" s="102"/>
      <c r="B1065" s="102"/>
      <c r="C1065" s="102"/>
      <c r="D1065" s="103"/>
      <c r="E1065" s="102"/>
    </row>
    <row r="1066" spans="1:5">
      <c r="A1066" s="102"/>
      <c r="B1066" s="102"/>
      <c r="C1066" s="102"/>
      <c r="D1066" s="103"/>
      <c r="E1066" s="102"/>
    </row>
    <row r="1067" spans="1:5">
      <c r="A1067" s="102"/>
      <c r="B1067" s="102"/>
      <c r="C1067" s="102"/>
      <c r="D1067" s="103"/>
      <c r="E1067" s="102"/>
    </row>
    <row r="1068" spans="1:5">
      <c r="A1068" s="102"/>
      <c r="B1068" s="102"/>
      <c r="C1068" s="102"/>
      <c r="D1068" s="103"/>
      <c r="E1068" s="102"/>
    </row>
    <row r="1069" spans="1:5">
      <c r="A1069" s="102"/>
      <c r="B1069" s="102"/>
      <c r="C1069" s="102"/>
      <c r="D1069" s="103"/>
      <c r="E1069" s="102"/>
    </row>
    <row r="1070" spans="1:5">
      <c r="A1070" s="102"/>
      <c r="B1070" s="102"/>
      <c r="C1070" s="102"/>
      <c r="D1070" s="103"/>
      <c r="E1070" s="102"/>
    </row>
    <row r="1071" spans="1:5">
      <c r="A1071" s="102"/>
      <c r="B1071" s="102"/>
      <c r="C1071" s="102"/>
      <c r="D1071" s="103"/>
      <c r="E1071" s="102"/>
    </row>
    <row r="1072" spans="1:5">
      <c r="A1072" s="102"/>
      <c r="B1072" s="102"/>
      <c r="C1072" s="102"/>
      <c r="D1072" s="103"/>
      <c r="E1072" s="102"/>
    </row>
    <row r="1073" spans="1:5">
      <c r="A1073" s="102"/>
      <c r="B1073" s="102"/>
      <c r="C1073" s="102"/>
      <c r="D1073" s="103"/>
      <c r="E1073" s="102"/>
    </row>
    <row r="1074" spans="1:5">
      <c r="A1074" s="102"/>
      <c r="B1074" s="102"/>
      <c r="C1074" s="102"/>
      <c r="D1074" s="103"/>
      <c r="E1074" s="102"/>
    </row>
    <row r="1075" spans="1:5">
      <c r="A1075" s="102"/>
      <c r="B1075" s="102"/>
      <c r="C1075" s="102"/>
      <c r="D1075" s="103"/>
      <c r="E1075" s="102"/>
    </row>
    <row r="1076" spans="1:5">
      <c r="A1076" s="102"/>
      <c r="B1076" s="102"/>
      <c r="C1076" s="102"/>
      <c r="D1076" s="103"/>
      <c r="E1076" s="102"/>
    </row>
    <row r="1077" spans="1:5">
      <c r="A1077" s="102"/>
      <c r="B1077" s="102"/>
      <c r="C1077" s="102"/>
      <c r="D1077" s="103"/>
      <c r="E1077" s="102"/>
    </row>
    <row r="1078" spans="1:5">
      <c r="A1078" s="102"/>
      <c r="B1078" s="102"/>
      <c r="C1078" s="102"/>
      <c r="D1078" s="103"/>
      <c r="E1078" s="102"/>
    </row>
    <row r="1079" spans="1:5">
      <c r="A1079" s="102"/>
      <c r="B1079" s="102"/>
      <c r="C1079" s="102"/>
      <c r="D1079" s="103"/>
      <c r="E1079" s="102"/>
    </row>
    <row r="1080" spans="1:5">
      <c r="A1080" s="102"/>
      <c r="B1080" s="102"/>
      <c r="C1080" s="102"/>
      <c r="D1080" s="103"/>
      <c r="E1080" s="102"/>
    </row>
    <row r="1081" spans="1:5">
      <c r="A1081" s="102"/>
      <c r="B1081" s="102"/>
      <c r="C1081" s="102"/>
      <c r="D1081" s="103"/>
      <c r="E1081" s="102"/>
    </row>
    <row r="1082" spans="1:5">
      <c r="A1082" s="102"/>
      <c r="B1082" s="102"/>
      <c r="C1082" s="102"/>
      <c r="D1082" s="103"/>
      <c r="E1082" s="102"/>
    </row>
    <row r="1083" spans="1:5">
      <c r="A1083" s="102"/>
      <c r="B1083" s="102"/>
      <c r="C1083" s="102"/>
      <c r="D1083" s="103"/>
      <c r="E1083" s="102"/>
    </row>
    <row r="1084" spans="1:5">
      <c r="A1084" s="102"/>
      <c r="B1084" s="102"/>
      <c r="C1084" s="102"/>
      <c r="D1084" s="103"/>
      <c r="E1084" s="102"/>
    </row>
    <row r="1085" spans="1:5">
      <c r="A1085" s="102"/>
      <c r="B1085" s="102"/>
      <c r="C1085" s="102"/>
      <c r="D1085" s="103"/>
      <c r="E1085" s="102"/>
    </row>
    <row r="1086" spans="1:5">
      <c r="A1086" s="102"/>
      <c r="B1086" s="102"/>
      <c r="C1086" s="102"/>
      <c r="D1086" s="103"/>
      <c r="E1086" s="102"/>
    </row>
    <row r="1087" spans="1:5">
      <c r="A1087" s="102"/>
      <c r="B1087" s="102"/>
      <c r="C1087" s="102"/>
      <c r="D1087" s="103"/>
      <c r="E1087" s="102"/>
    </row>
    <row r="1088" spans="1:5">
      <c r="A1088" s="102"/>
      <c r="B1088" s="102"/>
      <c r="C1088" s="102"/>
      <c r="D1088" s="103"/>
      <c r="E1088" s="102"/>
    </row>
    <row r="1089" spans="1:5">
      <c r="A1089" s="102"/>
      <c r="B1089" s="102"/>
      <c r="C1089" s="102"/>
      <c r="D1089" s="103"/>
      <c r="E1089" s="102"/>
    </row>
    <row r="1090" spans="1:5">
      <c r="A1090" s="102"/>
      <c r="B1090" s="102"/>
      <c r="C1090" s="102"/>
      <c r="D1090" s="103"/>
      <c r="E1090" s="102"/>
    </row>
    <row r="1091" spans="1:5">
      <c r="A1091" s="102"/>
      <c r="B1091" s="102"/>
      <c r="C1091" s="102"/>
      <c r="D1091" s="103"/>
      <c r="E1091" s="102"/>
    </row>
    <row r="1092" spans="1:5">
      <c r="A1092" s="102"/>
      <c r="B1092" s="102"/>
      <c r="C1092" s="102"/>
      <c r="D1092" s="103"/>
      <c r="E1092" s="102"/>
    </row>
    <row r="1093" spans="1:5">
      <c r="A1093" s="102"/>
      <c r="B1093" s="102"/>
      <c r="C1093" s="102"/>
      <c r="D1093" s="103"/>
      <c r="E1093" s="102"/>
    </row>
    <row r="1094" spans="1:5">
      <c r="A1094" s="102"/>
      <c r="B1094" s="102"/>
      <c r="C1094" s="102"/>
      <c r="D1094" s="103"/>
      <c r="E1094" s="102"/>
    </row>
    <row r="1095" spans="1:5">
      <c r="A1095" s="102"/>
      <c r="B1095" s="102"/>
      <c r="C1095" s="102"/>
      <c r="D1095" s="103"/>
      <c r="E1095" s="102"/>
    </row>
    <row r="1096" spans="1:5">
      <c r="A1096" s="102"/>
      <c r="B1096" s="102"/>
      <c r="C1096" s="102"/>
      <c r="D1096" s="103"/>
      <c r="E1096" s="102"/>
    </row>
    <row r="1097" spans="1:5">
      <c r="A1097" s="102"/>
      <c r="B1097" s="102"/>
      <c r="C1097" s="102"/>
      <c r="D1097" s="103"/>
      <c r="E1097" s="102"/>
    </row>
    <row r="1098" spans="1:5">
      <c r="A1098" s="102"/>
      <c r="B1098" s="102"/>
      <c r="C1098" s="102"/>
      <c r="D1098" s="103"/>
      <c r="E1098" s="102"/>
    </row>
    <row r="1099" spans="1:5">
      <c r="A1099" s="102"/>
      <c r="B1099" s="102"/>
      <c r="C1099" s="102"/>
      <c r="D1099" s="103"/>
      <c r="E1099" s="102"/>
    </row>
    <row r="1100" spans="1:5">
      <c r="A1100" s="102"/>
      <c r="B1100" s="102"/>
      <c r="C1100" s="102"/>
      <c r="D1100" s="103"/>
      <c r="E1100" s="102"/>
    </row>
    <row r="1101" spans="1:5">
      <c r="A1101" s="102"/>
      <c r="B1101" s="102"/>
      <c r="C1101" s="102"/>
      <c r="D1101" s="103"/>
      <c r="E1101" s="102"/>
    </row>
    <row r="1102" spans="1:5">
      <c r="A1102" s="102"/>
      <c r="B1102" s="102"/>
      <c r="C1102" s="102"/>
      <c r="D1102" s="103"/>
      <c r="E1102" s="102"/>
    </row>
    <row r="1103" spans="1:5">
      <c r="A1103" s="102"/>
      <c r="B1103" s="102"/>
      <c r="C1103" s="102"/>
      <c r="D1103" s="103"/>
      <c r="E1103" s="102"/>
    </row>
    <row r="1104" spans="1:5">
      <c r="A1104" s="102"/>
      <c r="B1104" s="102"/>
      <c r="C1104" s="102"/>
      <c r="D1104" s="103"/>
      <c r="E1104" s="102"/>
    </row>
    <row r="1105" spans="1:5">
      <c r="A1105" s="102"/>
      <c r="B1105" s="102"/>
      <c r="C1105" s="102"/>
      <c r="D1105" s="103"/>
      <c r="E1105" s="102"/>
    </row>
    <row r="1106" spans="1:5">
      <c r="A1106" s="102"/>
      <c r="B1106" s="102"/>
      <c r="C1106" s="102"/>
      <c r="D1106" s="103"/>
      <c r="E1106" s="102"/>
    </row>
    <row r="1107" spans="1:5">
      <c r="A1107" s="102"/>
      <c r="B1107" s="102"/>
      <c r="C1107" s="102"/>
      <c r="D1107" s="103"/>
      <c r="E1107" s="102"/>
    </row>
    <row r="1108" spans="1:5">
      <c r="A1108" s="102"/>
      <c r="B1108" s="102"/>
      <c r="C1108" s="102"/>
      <c r="D1108" s="103"/>
      <c r="E1108" s="102"/>
    </row>
    <row r="1109" spans="1:5">
      <c r="A1109" s="102"/>
      <c r="B1109" s="102"/>
      <c r="C1109" s="102"/>
      <c r="D1109" s="103"/>
      <c r="E1109" s="102"/>
    </row>
    <row r="1110" spans="1:5">
      <c r="A1110" s="102"/>
      <c r="B1110" s="102"/>
      <c r="C1110" s="102"/>
      <c r="D1110" s="103"/>
      <c r="E1110" s="102"/>
    </row>
    <row r="1111" spans="1:5">
      <c r="A1111" s="102"/>
      <c r="B1111" s="102"/>
      <c r="C1111" s="102"/>
      <c r="D1111" s="103"/>
      <c r="E1111" s="102"/>
    </row>
    <row r="1112" spans="1:5">
      <c r="A1112" s="102"/>
      <c r="B1112" s="102"/>
      <c r="C1112" s="102"/>
      <c r="D1112" s="103"/>
      <c r="E1112" s="102"/>
    </row>
    <row r="1113" spans="1:5">
      <c r="A1113" s="102"/>
      <c r="B1113" s="102"/>
      <c r="C1113" s="102"/>
      <c r="D1113" s="103"/>
      <c r="E1113" s="102"/>
    </row>
    <row r="1114" spans="1:5">
      <c r="A1114" s="102"/>
      <c r="B1114" s="102"/>
      <c r="C1114" s="102"/>
      <c r="D1114" s="103"/>
      <c r="E1114" s="102"/>
    </row>
    <row r="1115" spans="1:5">
      <c r="A1115" s="102"/>
      <c r="B1115" s="102"/>
      <c r="C1115" s="102"/>
      <c r="D1115" s="103"/>
      <c r="E1115" s="102"/>
    </row>
    <row r="1116" spans="1:5">
      <c r="A1116" s="102"/>
      <c r="B1116" s="102"/>
      <c r="C1116" s="102"/>
      <c r="D1116" s="103"/>
      <c r="E1116" s="102"/>
    </row>
    <row r="1117" spans="1:5">
      <c r="A1117" s="102"/>
      <c r="B1117" s="102"/>
      <c r="C1117" s="102"/>
      <c r="D1117" s="103"/>
      <c r="E1117" s="102"/>
    </row>
    <row r="1118" spans="1:5">
      <c r="A1118" s="102"/>
      <c r="B1118" s="102"/>
      <c r="C1118" s="102"/>
      <c r="D1118" s="103"/>
      <c r="E1118" s="102"/>
    </row>
    <row r="1119" spans="1:5">
      <c r="A1119" s="102"/>
      <c r="B1119" s="102"/>
      <c r="C1119" s="102"/>
      <c r="D1119" s="103"/>
      <c r="E1119" s="102"/>
    </row>
    <row r="1120" spans="1:5">
      <c r="A1120" s="102"/>
      <c r="B1120" s="102"/>
      <c r="C1120" s="102"/>
      <c r="D1120" s="103"/>
      <c r="E1120" s="102"/>
    </row>
    <row r="1121" spans="1:5">
      <c r="A1121" s="102"/>
      <c r="B1121" s="102"/>
      <c r="C1121" s="102"/>
      <c r="D1121" s="103"/>
      <c r="E1121" s="102"/>
    </row>
    <row r="1122" spans="1:5">
      <c r="A1122" s="102"/>
      <c r="B1122" s="102"/>
      <c r="C1122" s="102"/>
      <c r="D1122" s="103"/>
      <c r="E1122" s="102"/>
    </row>
    <row r="1123" spans="1:5">
      <c r="A1123" s="102"/>
      <c r="B1123" s="102"/>
      <c r="C1123" s="102"/>
      <c r="D1123" s="103"/>
      <c r="E1123" s="102"/>
    </row>
    <row r="1124" spans="1:5">
      <c r="A1124" s="102"/>
      <c r="B1124" s="102"/>
      <c r="C1124" s="102"/>
      <c r="D1124" s="103"/>
      <c r="E1124" s="102"/>
    </row>
    <row r="1125" spans="1:5">
      <c r="A1125" s="102"/>
      <c r="B1125" s="102"/>
      <c r="C1125" s="102"/>
      <c r="D1125" s="103"/>
      <c r="E1125" s="102"/>
    </row>
    <row r="1126" spans="1:5">
      <c r="A1126" s="102"/>
      <c r="B1126" s="102"/>
      <c r="C1126" s="102"/>
      <c r="D1126" s="103"/>
      <c r="E1126" s="102"/>
    </row>
    <row r="1127" spans="1:5">
      <c r="A1127" s="102"/>
      <c r="B1127" s="102"/>
      <c r="C1127" s="102"/>
      <c r="D1127" s="103"/>
      <c r="E1127" s="102"/>
    </row>
    <row r="1128" spans="1:5">
      <c r="A1128" s="102"/>
      <c r="B1128" s="102"/>
      <c r="C1128" s="102"/>
      <c r="D1128" s="103"/>
      <c r="E1128" s="102"/>
    </row>
    <row r="1129" spans="1:5">
      <c r="A1129" s="102"/>
      <c r="B1129" s="102"/>
      <c r="C1129" s="102"/>
      <c r="D1129" s="103"/>
      <c r="E1129" s="102"/>
    </row>
    <row r="1130" spans="1:5">
      <c r="A1130" s="102"/>
      <c r="B1130" s="102"/>
      <c r="C1130" s="102"/>
      <c r="D1130" s="103"/>
      <c r="E1130" s="102"/>
    </row>
    <row r="1131" spans="1:5">
      <c r="A1131" s="102"/>
      <c r="B1131" s="102"/>
      <c r="C1131" s="102"/>
      <c r="D1131" s="103"/>
      <c r="E1131" s="102"/>
    </row>
    <row r="1132" spans="1:5">
      <c r="A1132" s="102"/>
      <c r="B1132" s="102"/>
      <c r="C1132" s="102"/>
      <c r="D1132" s="103"/>
      <c r="E1132" s="102"/>
    </row>
    <row r="1133" spans="1:5">
      <c r="A1133" s="102"/>
      <c r="B1133" s="102"/>
      <c r="C1133" s="102"/>
      <c r="D1133" s="103"/>
      <c r="E1133" s="102"/>
    </row>
    <row r="1134" spans="1:5">
      <c r="A1134" s="102"/>
      <c r="B1134" s="102"/>
      <c r="C1134" s="102"/>
      <c r="D1134" s="103"/>
      <c r="E1134" s="102"/>
    </row>
    <row r="1135" spans="1:5">
      <c r="A1135" s="102"/>
      <c r="B1135" s="102"/>
      <c r="C1135" s="102"/>
      <c r="D1135" s="103"/>
      <c r="E1135" s="102"/>
    </row>
    <row r="1136" spans="1:5">
      <c r="A1136" s="102"/>
      <c r="B1136" s="102"/>
      <c r="C1136" s="102"/>
      <c r="D1136" s="103"/>
      <c r="E1136" s="102"/>
    </row>
    <row r="1137" spans="1:5">
      <c r="A1137" s="102"/>
      <c r="B1137" s="102"/>
      <c r="C1137" s="102"/>
      <c r="D1137" s="103"/>
      <c r="E1137" s="102"/>
    </row>
    <row r="1138" spans="1:5">
      <c r="A1138" s="102"/>
      <c r="B1138" s="102"/>
      <c r="C1138" s="102"/>
      <c r="D1138" s="103"/>
      <c r="E1138" s="102"/>
    </row>
    <row r="1139" spans="1:5">
      <c r="A1139" s="102"/>
      <c r="B1139" s="102"/>
      <c r="C1139" s="102"/>
      <c r="D1139" s="103"/>
      <c r="E1139" s="102"/>
    </row>
    <row r="1140" spans="1:5">
      <c r="A1140" s="102"/>
      <c r="B1140" s="102"/>
      <c r="C1140" s="102"/>
      <c r="D1140" s="103"/>
      <c r="E1140" s="102"/>
    </row>
    <row r="1141" spans="1:5">
      <c r="A1141" s="102"/>
      <c r="B1141" s="102"/>
      <c r="C1141" s="102"/>
      <c r="D1141" s="103"/>
      <c r="E1141" s="102"/>
    </row>
    <row r="1142" spans="1:5">
      <c r="A1142" s="102"/>
      <c r="B1142" s="102"/>
      <c r="C1142" s="102"/>
      <c r="D1142" s="103"/>
      <c r="E1142" s="102"/>
    </row>
    <row r="1143" spans="1:5">
      <c r="A1143" s="102"/>
      <c r="B1143" s="102"/>
      <c r="C1143" s="102"/>
      <c r="D1143" s="103"/>
      <c r="E1143" s="102"/>
    </row>
    <row r="1144" spans="1:5">
      <c r="A1144" s="102"/>
      <c r="B1144" s="102"/>
      <c r="C1144" s="102"/>
      <c r="D1144" s="103"/>
      <c r="E1144" s="102"/>
    </row>
    <row r="1145" spans="1:5">
      <c r="A1145" s="102"/>
      <c r="B1145" s="102"/>
      <c r="C1145" s="102"/>
      <c r="D1145" s="103"/>
      <c r="E1145" s="102"/>
    </row>
    <row r="1146" spans="1:5">
      <c r="A1146" s="102"/>
      <c r="B1146" s="102"/>
      <c r="C1146" s="102"/>
      <c r="D1146" s="103"/>
      <c r="E1146" s="102"/>
    </row>
    <row r="1147" spans="1:5">
      <c r="A1147" s="102"/>
      <c r="B1147" s="102"/>
      <c r="C1147" s="102"/>
      <c r="D1147" s="103"/>
      <c r="E1147" s="102"/>
    </row>
    <row r="1148" spans="1:5">
      <c r="A1148" s="102"/>
      <c r="B1148" s="102"/>
      <c r="C1148" s="102"/>
      <c r="D1148" s="103"/>
      <c r="E1148" s="102"/>
    </row>
    <row r="1149" spans="1:5">
      <c r="A1149" s="102"/>
      <c r="B1149" s="102"/>
      <c r="C1149" s="102"/>
      <c r="D1149" s="103"/>
      <c r="E1149" s="102"/>
    </row>
    <row r="1150" spans="1:5">
      <c r="A1150" s="102"/>
      <c r="B1150" s="102"/>
      <c r="C1150" s="102"/>
      <c r="D1150" s="103"/>
      <c r="E1150" s="102"/>
    </row>
    <row r="1151" spans="1:5">
      <c r="A1151" s="102"/>
      <c r="B1151" s="102"/>
      <c r="C1151" s="102"/>
      <c r="D1151" s="103"/>
      <c r="E1151" s="102"/>
    </row>
    <row r="1152" spans="1:5">
      <c r="A1152" s="102"/>
      <c r="B1152" s="102"/>
      <c r="C1152" s="102"/>
      <c r="D1152" s="103"/>
      <c r="E1152" s="102"/>
    </row>
    <row r="1153" spans="1:5">
      <c r="A1153" s="102"/>
      <c r="B1153" s="102"/>
      <c r="C1153" s="102"/>
      <c r="D1153" s="103"/>
      <c r="E1153" s="102"/>
    </row>
    <row r="1154" spans="1:5">
      <c r="A1154" s="102"/>
      <c r="B1154" s="102"/>
      <c r="C1154" s="102"/>
      <c r="D1154" s="103"/>
      <c r="E1154" s="102"/>
    </row>
    <row r="1155" spans="1:5">
      <c r="A1155" s="102"/>
      <c r="B1155" s="102"/>
      <c r="C1155" s="102"/>
      <c r="D1155" s="103"/>
      <c r="E1155" s="102"/>
    </row>
    <row r="1156" spans="1:5">
      <c r="A1156" s="102"/>
      <c r="B1156" s="102"/>
      <c r="C1156" s="102"/>
      <c r="D1156" s="103"/>
      <c r="E1156" s="102"/>
    </row>
    <row r="1157" spans="1:5">
      <c r="A1157" s="102"/>
      <c r="B1157" s="102"/>
      <c r="C1157" s="102"/>
      <c r="D1157" s="103"/>
      <c r="E1157" s="102"/>
    </row>
    <row r="1158" spans="1:5">
      <c r="A1158" s="102"/>
      <c r="B1158" s="102"/>
      <c r="C1158" s="102"/>
      <c r="D1158" s="103"/>
      <c r="E1158" s="102"/>
    </row>
    <row r="1159" spans="1:5">
      <c r="A1159" s="102"/>
      <c r="B1159" s="102"/>
      <c r="C1159" s="102"/>
      <c r="D1159" s="103"/>
      <c r="E1159" s="102"/>
    </row>
    <row r="1160" spans="1:5">
      <c r="A1160" s="102"/>
      <c r="B1160" s="102"/>
      <c r="C1160" s="102"/>
      <c r="D1160" s="103"/>
      <c r="E1160" s="102"/>
    </row>
    <row r="1161" spans="1:5">
      <c r="A1161" s="102"/>
      <c r="B1161" s="102"/>
      <c r="C1161" s="102"/>
      <c r="D1161" s="103"/>
      <c r="E1161" s="102"/>
    </row>
    <row r="1162" spans="1:5">
      <c r="A1162" s="102"/>
      <c r="B1162" s="102"/>
      <c r="C1162" s="102"/>
      <c r="D1162" s="103"/>
      <c r="E1162" s="102"/>
    </row>
    <row r="1163" spans="1:5">
      <c r="A1163" s="102"/>
      <c r="B1163" s="102"/>
      <c r="C1163" s="102"/>
      <c r="D1163" s="103"/>
      <c r="E1163" s="102"/>
    </row>
    <row r="1164" spans="1:5">
      <c r="A1164" s="102"/>
      <c r="B1164" s="102"/>
      <c r="C1164" s="102"/>
      <c r="D1164" s="103"/>
      <c r="E1164" s="102"/>
    </row>
    <row r="1165" spans="1:5">
      <c r="A1165" s="102"/>
      <c r="B1165" s="102"/>
      <c r="C1165" s="102"/>
      <c r="D1165" s="103"/>
      <c r="E1165" s="102"/>
    </row>
    <row r="1166" spans="1:5">
      <c r="A1166" s="102"/>
      <c r="B1166" s="102"/>
      <c r="C1166" s="102"/>
      <c r="D1166" s="103"/>
      <c r="E1166" s="102"/>
    </row>
    <row r="1167" spans="1:5">
      <c r="A1167" s="102"/>
      <c r="B1167" s="102"/>
      <c r="C1167" s="102"/>
      <c r="D1167" s="103"/>
      <c r="E1167" s="102"/>
    </row>
    <row r="1168" spans="1:5">
      <c r="A1168" s="102"/>
      <c r="B1168" s="102"/>
      <c r="C1168" s="102"/>
      <c r="D1168" s="103"/>
      <c r="E1168" s="102"/>
    </row>
    <row r="1169" spans="1:5">
      <c r="A1169" s="102"/>
      <c r="B1169" s="102"/>
      <c r="C1169" s="102"/>
      <c r="D1169" s="103"/>
      <c r="E1169" s="102"/>
    </row>
    <row r="1170" spans="1:5">
      <c r="A1170" s="102"/>
      <c r="B1170" s="102"/>
      <c r="C1170" s="102"/>
      <c r="D1170" s="103"/>
      <c r="E1170" s="102"/>
    </row>
    <row r="1171" spans="1:5">
      <c r="A1171" s="102"/>
      <c r="B1171" s="102"/>
      <c r="C1171" s="102"/>
      <c r="D1171" s="103"/>
      <c r="E1171" s="102"/>
    </row>
    <row r="1172" spans="1:5">
      <c r="A1172" s="102"/>
      <c r="B1172" s="102"/>
      <c r="C1172" s="102"/>
      <c r="D1172" s="103"/>
      <c r="E1172" s="102"/>
    </row>
    <row r="1173" spans="1:5">
      <c r="A1173" s="102"/>
      <c r="B1173" s="102"/>
      <c r="C1173" s="102"/>
      <c r="D1173" s="103"/>
      <c r="E1173" s="102"/>
    </row>
    <row r="1174" spans="1:5">
      <c r="A1174" s="102"/>
      <c r="B1174" s="102"/>
      <c r="C1174" s="102"/>
      <c r="D1174" s="103"/>
      <c r="E1174" s="102"/>
    </row>
    <row r="1175" spans="1:5">
      <c r="A1175" s="102"/>
      <c r="B1175" s="102"/>
      <c r="C1175" s="102"/>
      <c r="D1175" s="103"/>
      <c r="E1175" s="102"/>
    </row>
    <row r="1176" spans="1:5">
      <c r="A1176" s="102"/>
      <c r="B1176" s="102"/>
      <c r="C1176" s="102"/>
      <c r="D1176" s="103"/>
      <c r="E1176" s="102"/>
    </row>
    <row r="1177" spans="1:5">
      <c r="A1177" s="102"/>
      <c r="B1177" s="102"/>
      <c r="C1177" s="102"/>
      <c r="D1177" s="103"/>
      <c r="E1177" s="102"/>
    </row>
    <row r="1178" spans="1:5">
      <c r="A1178" s="102"/>
      <c r="B1178" s="102"/>
      <c r="C1178" s="102"/>
      <c r="D1178" s="103"/>
      <c r="E1178" s="102"/>
    </row>
    <row r="1179" spans="1:5">
      <c r="A1179" s="102"/>
      <c r="B1179" s="102"/>
      <c r="C1179" s="102"/>
      <c r="D1179" s="103"/>
      <c r="E1179" s="102"/>
    </row>
    <row r="1180" spans="1:5">
      <c r="A1180" s="102"/>
      <c r="B1180" s="102"/>
      <c r="C1180" s="102"/>
      <c r="D1180" s="103"/>
      <c r="E1180" s="102"/>
    </row>
    <row r="1181" spans="1:5">
      <c r="A1181" s="102"/>
      <c r="B1181" s="102"/>
      <c r="C1181" s="102"/>
      <c r="D1181" s="103"/>
      <c r="E1181" s="102"/>
    </row>
    <row r="1182" spans="1:5">
      <c r="A1182" s="102"/>
      <c r="B1182" s="102"/>
      <c r="C1182" s="102"/>
      <c r="D1182" s="103"/>
      <c r="E1182" s="102"/>
    </row>
    <row r="1183" spans="1:5">
      <c r="A1183" s="102"/>
      <c r="B1183" s="102"/>
      <c r="C1183" s="102"/>
      <c r="D1183" s="103"/>
      <c r="E1183" s="102"/>
    </row>
    <row r="1184" spans="1:5">
      <c r="A1184" s="102"/>
      <c r="B1184" s="102"/>
      <c r="C1184" s="102"/>
      <c r="D1184" s="103"/>
      <c r="E1184" s="102"/>
    </row>
    <row r="1185" spans="1:5">
      <c r="A1185" s="102"/>
      <c r="B1185" s="102"/>
      <c r="C1185" s="102"/>
      <c r="D1185" s="103"/>
      <c r="E1185" s="102"/>
    </row>
    <row r="1186" spans="1:5">
      <c r="A1186" s="102"/>
      <c r="B1186" s="102"/>
      <c r="C1186" s="102"/>
      <c r="D1186" s="103"/>
      <c r="E1186" s="102"/>
    </row>
    <row r="1187" spans="1:5">
      <c r="A1187" s="102"/>
      <c r="B1187" s="102"/>
      <c r="C1187" s="102"/>
      <c r="D1187" s="103"/>
      <c r="E1187" s="102"/>
    </row>
    <row r="1188" spans="1:5">
      <c r="A1188" s="102"/>
      <c r="B1188" s="102"/>
      <c r="C1188" s="102"/>
      <c r="D1188" s="103"/>
      <c r="E1188" s="102"/>
    </row>
    <row r="1189" spans="1:5">
      <c r="A1189" s="102"/>
      <c r="B1189" s="102"/>
      <c r="C1189" s="102"/>
      <c r="D1189" s="103"/>
      <c r="E1189" s="102"/>
    </row>
    <row r="1190" spans="1:5">
      <c r="A1190" s="102"/>
      <c r="B1190" s="102"/>
      <c r="C1190" s="102"/>
      <c r="D1190" s="103"/>
      <c r="E1190" s="102"/>
    </row>
    <row r="1191" spans="1:5">
      <c r="A1191" s="102"/>
      <c r="B1191" s="102"/>
      <c r="C1191" s="102"/>
      <c r="D1191" s="103"/>
      <c r="E1191" s="102"/>
    </row>
    <row r="1192" spans="1:5">
      <c r="A1192" s="102"/>
      <c r="B1192" s="102"/>
      <c r="C1192" s="102"/>
      <c r="D1192" s="103"/>
      <c r="E1192" s="102"/>
    </row>
    <row r="1193" spans="1:5">
      <c r="A1193" s="102"/>
      <c r="B1193" s="102"/>
      <c r="C1193" s="102"/>
      <c r="D1193" s="103"/>
      <c r="E1193" s="102"/>
    </row>
    <row r="1194" spans="1:5">
      <c r="A1194" s="102"/>
      <c r="B1194" s="102"/>
      <c r="C1194" s="102"/>
      <c r="D1194" s="103"/>
      <c r="E1194" s="102"/>
    </row>
    <row r="1195" spans="1:5">
      <c r="A1195" s="102"/>
      <c r="B1195" s="102"/>
      <c r="C1195" s="102"/>
      <c r="D1195" s="103"/>
      <c r="E1195" s="102"/>
    </row>
    <row r="1196" spans="1:5">
      <c r="A1196" s="102"/>
      <c r="B1196" s="102"/>
      <c r="C1196" s="102"/>
      <c r="D1196" s="103"/>
      <c r="E1196" s="102"/>
    </row>
    <row r="1197" spans="1:5">
      <c r="A1197" s="102"/>
      <c r="B1197" s="102"/>
      <c r="C1197" s="102"/>
      <c r="D1197" s="103"/>
      <c r="E1197" s="102"/>
    </row>
    <row r="1198" spans="1:5">
      <c r="A1198" s="102"/>
      <c r="B1198" s="102"/>
      <c r="C1198" s="102"/>
      <c r="D1198" s="103"/>
      <c r="E1198" s="102"/>
    </row>
    <row r="1199" spans="1:5">
      <c r="A1199" s="102"/>
      <c r="B1199" s="102"/>
      <c r="C1199" s="102"/>
      <c r="D1199" s="103"/>
      <c r="E1199" s="102"/>
    </row>
    <row r="1200" spans="1:5">
      <c r="A1200" s="102"/>
      <c r="B1200" s="102"/>
      <c r="C1200" s="102"/>
      <c r="D1200" s="103"/>
      <c r="E1200" s="102"/>
    </row>
    <row r="1201" spans="1:5">
      <c r="A1201" s="102"/>
      <c r="B1201" s="102"/>
      <c r="C1201" s="102"/>
      <c r="D1201" s="103"/>
      <c r="E1201" s="102"/>
    </row>
    <row r="1202" spans="1:5">
      <c r="A1202" s="102"/>
      <c r="B1202" s="102"/>
      <c r="C1202" s="102"/>
      <c r="D1202" s="103"/>
      <c r="E1202" s="102"/>
    </row>
    <row r="1203" spans="1:5">
      <c r="A1203" s="102"/>
      <c r="B1203" s="102"/>
      <c r="C1203" s="102"/>
      <c r="D1203" s="103"/>
      <c r="E1203" s="102"/>
    </row>
    <row r="1204" spans="1:5">
      <c r="A1204" s="102"/>
      <c r="B1204" s="102"/>
      <c r="C1204" s="102"/>
      <c r="D1204" s="103"/>
      <c r="E1204" s="102"/>
    </row>
    <row r="1205" spans="1:5">
      <c r="A1205" s="102"/>
      <c r="B1205" s="102"/>
      <c r="C1205" s="102"/>
      <c r="D1205" s="103"/>
      <c r="E1205" s="102"/>
    </row>
    <row r="1206" spans="1:5">
      <c r="A1206" s="102"/>
      <c r="B1206" s="102"/>
      <c r="C1206" s="102"/>
      <c r="D1206" s="103"/>
      <c r="E1206" s="102"/>
    </row>
    <row r="1207" spans="1:5">
      <c r="A1207" s="102"/>
      <c r="B1207" s="102"/>
      <c r="C1207" s="102"/>
      <c r="D1207" s="103"/>
      <c r="E1207" s="102"/>
    </row>
    <row r="1208" spans="1:5">
      <c r="A1208" s="102"/>
      <c r="B1208" s="102"/>
      <c r="C1208" s="102"/>
      <c r="D1208" s="103"/>
      <c r="E1208" s="102"/>
    </row>
    <row r="1209" spans="1:5">
      <c r="A1209" s="102"/>
      <c r="B1209" s="102"/>
      <c r="C1209" s="102"/>
      <c r="D1209" s="103"/>
      <c r="E1209" s="102"/>
    </row>
    <row r="1210" spans="1:5">
      <c r="A1210" s="102"/>
      <c r="B1210" s="102"/>
      <c r="C1210" s="102"/>
      <c r="D1210" s="103"/>
      <c r="E1210" s="102"/>
    </row>
    <row r="1211" spans="1:5">
      <c r="A1211" s="102"/>
      <c r="B1211" s="102"/>
      <c r="C1211" s="102"/>
      <c r="D1211" s="103"/>
      <c r="E1211" s="102"/>
    </row>
    <row r="1212" spans="1:5">
      <c r="A1212" s="102"/>
      <c r="B1212" s="102"/>
      <c r="C1212" s="102"/>
      <c r="D1212" s="103"/>
      <c r="E1212" s="102"/>
    </row>
    <row r="1213" spans="1:5">
      <c r="A1213" s="102"/>
      <c r="B1213" s="102"/>
      <c r="C1213" s="102"/>
      <c r="D1213" s="103"/>
      <c r="E1213" s="102"/>
    </row>
    <row r="1214" spans="1:5">
      <c r="A1214" s="102"/>
      <c r="B1214" s="102"/>
      <c r="C1214" s="102"/>
      <c r="D1214" s="103"/>
      <c r="E1214" s="102"/>
    </row>
    <row r="1215" spans="1:5">
      <c r="A1215" s="102"/>
      <c r="B1215" s="102"/>
      <c r="C1215" s="102"/>
      <c r="D1215" s="103"/>
      <c r="E1215" s="102"/>
    </row>
    <row r="1216" spans="1:5">
      <c r="A1216" s="102"/>
      <c r="B1216" s="102"/>
      <c r="C1216" s="102"/>
      <c r="D1216" s="103"/>
      <c r="E1216" s="102"/>
    </row>
    <row r="1217" spans="1:5">
      <c r="A1217" s="102"/>
      <c r="B1217" s="102"/>
      <c r="C1217" s="102"/>
      <c r="D1217" s="103"/>
      <c r="E1217" s="102"/>
    </row>
    <row r="1218" spans="1:5">
      <c r="A1218" s="102"/>
      <c r="B1218" s="102"/>
      <c r="C1218" s="102"/>
      <c r="D1218" s="103"/>
      <c r="E1218" s="102"/>
    </row>
    <row r="1219" spans="1:5">
      <c r="A1219" s="102"/>
      <c r="B1219" s="102"/>
      <c r="C1219" s="102"/>
      <c r="D1219" s="103"/>
      <c r="E1219" s="102"/>
    </row>
    <row r="1220" spans="1:5">
      <c r="A1220" s="102"/>
      <c r="B1220" s="102"/>
      <c r="C1220" s="102"/>
      <c r="D1220" s="103"/>
      <c r="E1220" s="102"/>
    </row>
    <row r="1221" spans="1:5">
      <c r="A1221" s="102"/>
      <c r="B1221" s="102"/>
      <c r="C1221" s="102"/>
      <c r="D1221" s="103"/>
      <c r="E1221" s="102"/>
    </row>
    <row r="1222" spans="1:5">
      <c r="A1222" s="102"/>
      <c r="B1222" s="102"/>
      <c r="C1222" s="102"/>
      <c r="D1222" s="103"/>
      <c r="E1222" s="102"/>
    </row>
    <row r="1223" spans="1:5">
      <c r="A1223" s="102"/>
      <c r="B1223" s="102"/>
      <c r="C1223" s="102"/>
      <c r="D1223" s="103"/>
      <c r="E1223" s="102"/>
    </row>
    <row r="1224" spans="1:5">
      <c r="A1224" s="102"/>
      <c r="B1224" s="102"/>
      <c r="C1224" s="102"/>
      <c r="D1224" s="103"/>
      <c r="E1224" s="102"/>
    </row>
    <row r="1225" spans="1:5">
      <c r="A1225" s="102"/>
      <c r="B1225" s="102"/>
      <c r="C1225" s="102"/>
      <c r="D1225" s="103"/>
      <c r="E1225" s="102"/>
    </row>
    <row r="1226" spans="1:5">
      <c r="A1226" s="102"/>
      <c r="B1226" s="102"/>
      <c r="C1226" s="102"/>
      <c r="D1226" s="103"/>
      <c r="E1226" s="102"/>
    </row>
    <row r="1227" spans="1:5">
      <c r="A1227" s="102"/>
      <c r="B1227" s="102"/>
      <c r="C1227" s="102"/>
      <c r="D1227" s="103"/>
      <c r="E1227" s="102"/>
    </row>
    <row r="1228" spans="1:5">
      <c r="A1228" s="102"/>
      <c r="B1228" s="102"/>
      <c r="C1228" s="102"/>
      <c r="D1228" s="103"/>
      <c r="E1228" s="102"/>
    </row>
    <row r="1229" spans="1:5">
      <c r="A1229" s="102"/>
      <c r="B1229" s="102"/>
      <c r="C1229" s="102"/>
      <c r="D1229" s="103"/>
      <c r="E1229" s="102"/>
    </row>
    <row r="1230" spans="1:5">
      <c r="A1230" s="102"/>
      <c r="B1230" s="102"/>
      <c r="C1230" s="102"/>
      <c r="D1230" s="103"/>
      <c r="E1230" s="102"/>
    </row>
    <row r="1231" spans="1:5">
      <c r="A1231" s="102"/>
      <c r="B1231" s="102"/>
      <c r="C1231" s="102"/>
      <c r="D1231" s="103"/>
      <c r="E1231" s="102"/>
    </row>
    <row r="1232" spans="1:5">
      <c r="A1232" s="102"/>
      <c r="B1232" s="102"/>
      <c r="C1232" s="102"/>
      <c r="D1232" s="103"/>
      <c r="E1232" s="102"/>
    </row>
    <row r="1233" spans="1:5">
      <c r="A1233" s="102"/>
      <c r="B1233" s="102"/>
      <c r="C1233" s="102"/>
      <c r="D1233" s="103"/>
      <c r="E1233" s="102"/>
    </row>
    <row r="1234" spans="1:5">
      <c r="A1234" s="102"/>
      <c r="B1234" s="102"/>
      <c r="C1234" s="102"/>
      <c r="D1234" s="103"/>
      <c r="E1234" s="102"/>
    </row>
    <row r="1235" spans="1:5">
      <c r="A1235" s="102"/>
      <c r="B1235" s="102"/>
      <c r="C1235" s="102"/>
      <c r="D1235" s="103"/>
      <c r="E1235" s="102"/>
    </row>
    <row r="1236" spans="1:5">
      <c r="A1236" s="102"/>
      <c r="B1236" s="102"/>
      <c r="C1236" s="102"/>
      <c r="D1236" s="103"/>
      <c r="E1236" s="102"/>
    </row>
    <row r="1237" spans="1:5">
      <c r="A1237" s="102"/>
      <c r="B1237" s="102"/>
      <c r="C1237" s="102"/>
      <c r="D1237" s="103"/>
      <c r="E1237" s="102"/>
    </row>
    <row r="1238" spans="1:5">
      <c r="A1238" s="102"/>
      <c r="B1238" s="102"/>
      <c r="C1238" s="102"/>
      <c r="D1238" s="103"/>
      <c r="E1238" s="102"/>
    </row>
    <row r="1239" spans="1:5">
      <c r="A1239" s="102"/>
      <c r="B1239" s="102"/>
      <c r="C1239" s="102"/>
      <c r="D1239" s="103"/>
      <c r="E1239" s="102"/>
    </row>
    <row r="1240" spans="1:5">
      <c r="A1240" s="102"/>
      <c r="B1240" s="102"/>
      <c r="C1240" s="102"/>
      <c r="D1240" s="103"/>
      <c r="E1240" s="102"/>
    </row>
    <row r="1241" spans="1:5">
      <c r="A1241" s="102"/>
      <c r="B1241" s="102"/>
      <c r="C1241" s="102"/>
      <c r="D1241" s="103"/>
      <c r="E1241" s="102"/>
    </row>
    <row r="1242" spans="1:5">
      <c r="A1242" s="102"/>
      <c r="B1242" s="102"/>
      <c r="C1242" s="102"/>
      <c r="D1242" s="103"/>
      <c r="E1242" s="102"/>
    </row>
    <row r="1243" spans="1:5">
      <c r="A1243" s="102"/>
      <c r="B1243" s="102"/>
      <c r="C1243" s="102"/>
      <c r="D1243" s="103"/>
      <c r="E1243" s="102"/>
    </row>
    <row r="1244" spans="1:5">
      <c r="A1244" s="102"/>
      <c r="B1244" s="102"/>
      <c r="C1244" s="102"/>
      <c r="D1244" s="103"/>
      <c r="E1244" s="102"/>
    </row>
    <row r="1245" spans="1:5">
      <c r="A1245" s="102"/>
      <c r="B1245" s="102"/>
      <c r="C1245" s="102"/>
      <c r="D1245" s="103"/>
      <c r="E1245" s="102"/>
    </row>
    <row r="1246" spans="1:5">
      <c r="A1246" s="102"/>
      <c r="B1246" s="102"/>
      <c r="C1246" s="102"/>
      <c r="D1246" s="103"/>
      <c r="E1246" s="102"/>
    </row>
    <row r="1247" spans="1:5">
      <c r="A1247" s="102"/>
      <c r="B1247" s="102"/>
      <c r="C1247" s="102"/>
      <c r="D1247" s="103"/>
      <c r="E1247" s="102"/>
    </row>
    <row r="1248" spans="1:5">
      <c r="A1248" s="102"/>
      <c r="B1248" s="102"/>
      <c r="C1248" s="102"/>
      <c r="D1248" s="103"/>
      <c r="E1248" s="102"/>
    </row>
    <row r="1249" spans="1:5">
      <c r="A1249" s="102"/>
      <c r="B1249" s="102"/>
      <c r="C1249" s="102"/>
      <c r="D1249" s="103"/>
      <c r="E1249" s="102"/>
    </row>
    <row r="1250" spans="1:5">
      <c r="A1250" s="102"/>
      <c r="B1250" s="102"/>
      <c r="C1250" s="102"/>
      <c r="D1250" s="103"/>
      <c r="E1250" s="102"/>
    </row>
    <row r="1251" spans="1:5">
      <c r="A1251" s="102"/>
      <c r="B1251" s="102"/>
      <c r="C1251" s="102"/>
      <c r="D1251" s="103"/>
      <c r="E1251" s="102"/>
    </row>
    <row r="1252" spans="1:5">
      <c r="A1252" s="102"/>
      <c r="B1252" s="102"/>
      <c r="C1252" s="102"/>
      <c r="D1252" s="103"/>
      <c r="E1252" s="102"/>
    </row>
    <row r="1253" spans="1:5">
      <c r="A1253" s="102"/>
      <c r="B1253" s="102"/>
      <c r="C1253" s="102"/>
      <c r="D1253" s="103"/>
      <c r="E1253" s="102"/>
    </row>
    <row r="1254" spans="1:5">
      <c r="A1254" s="102"/>
      <c r="B1254" s="102"/>
      <c r="C1254" s="102"/>
      <c r="D1254" s="103"/>
      <c r="E1254" s="102"/>
    </row>
    <row r="1255" spans="1:5">
      <c r="A1255" s="102"/>
      <c r="B1255" s="102"/>
      <c r="C1255" s="102"/>
      <c r="D1255" s="103"/>
      <c r="E1255" s="102"/>
    </row>
    <row r="1256" spans="1:5">
      <c r="A1256" s="102"/>
      <c r="B1256" s="102"/>
      <c r="C1256" s="102"/>
      <c r="D1256" s="103"/>
      <c r="E1256" s="102"/>
    </row>
    <row r="1257" spans="1:5">
      <c r="A1257" s="102"/>
      <c r="B1257" s="102"/>
      <c r="C1257" s="102"/>
      <c r="D1257" s="103"/>
      <c r="E1257" s="102"/>
    </row>
    <row r="1258" spans="1:5">
      <c r="A1258" s="102"/>
      <c r="B1258" s="102"/>
      <c r="C1258" s="102"/>
      <c r="D1258" s="103"/>
      <c r="E1258" s="102"/>
    </row>
    <row r="1259" spans="1:5">
      <c r="A1259" s="102"/>
      <c r="B1259" s="102"/>
      <c r="C1259" s="102"/>
      <c r="D1259" s="103"/>
      <c r="E1259" s="102"/>
    </row>
    <row r="1260" spans="1:5">
      <c r="A1260" s="102"/>
      <c r="B1260" s="102"/>
      <c r="C1260" s="102"/>
      <c r="D1260" s="103"/>
      <c r="E1260" s="102"/>
    </row>
    <row r="1261" spans="1:5">
      <c r="A1261" s="102"/>
      <c r="B1261" s="102"/>
      <c r="C1261" s="102"/>
      <c r="D1261" s="103"/>
      <c r="E1261" s="102"/>
    </row>
    <row r="1262" spans="1:5">
      <c r="A1262" s="102"/>
      <c r="B1262" s="102"/>
      <c r="C1262" s="102"/>
      <c r="D1262" s="103"/>
      <c r="E1262" s="102"/>
    </row>
    <row r="1263" spans="1:5">
      <c r="A1263" s="102"/>
      <c r="B1263" s="102"/>
      <c r="C1263" s="102"/>
      <c r="D1263" s="103"/>
      <c r="E1263" s="102"/>
    </row>
    <row r="1264" spans="1:5">
      <c r="A1264" s="102"/>
      <c r="B1264" s="102"/>
      <c r="C1264" s="102"/>
      <c r="D1264" s="103"/>
      <c r="E1264" s="102"/>
    </row>
    <row r="1265" spans="1:5">
      <c r="A1265" s="102"/>
      <c r="B1265" s="102"/>
      <c r="C1265" s="102"/>
      <c r="D1265" s="103"/>
      <c r="E1265" s="102"/>
    </row>
    <row r="1266" spans="1:5">
      <c r="A1266" s="102"/>
      <c r="B1266" s="102"/>
      <c r="C1266" s="102"/>
      <c r="D1266" s="103"/>
      <c r="E1266" s="102"/>
    </row>
    <row r="1267" spans="1:5">
      <c r="A1267" s="102"/>
      <c r="B1267" s="102"/>
      <c r="C1267" s="102"/>
      <c r="D1267" s="103"/>
      <c r="E1267" s="102"/>
    </row>
    <row r="1268" spans="1:5">
      <c r="A1268" s="102"/>
      <c r="B1268" s="102"/>
      <c r="C1268" s="102"/>
      <c r="D1268" s="103"/>
      <c r="E1268" s="102"/>
    </row>
    <row r="1269" spans="1:5">
      <c r="A1269" s="102"/>
      <c r="B1269" s="102"/>
      <c r="C1269" s="102"/>
      <c r="D1269" s="103"/>
      <c r="E1269" s="102"/>
    </row>
    <row r="1270" spans="1:5">
      <c r="A1270" s="102"/>
      <c r="B1270" s="102"/>
      <c r="C1270" s="102"/>
      <c r="D1270" s="103"/>
      <c r="E1270" s="102"/>
    </row>
    <row r="1271" spans="1:5">
      <c r="A1271" s="102"/>
      <c r="B1271" s="102"/>
      <c r="C1271" s="102"/>
      <c r="D1271" s="103"/>
      <c r="E1271" s="102"/>
    </row>
    <row r="1272" spans="1:5">
      <c r="A1272" s="102"/>
      <c r="B1272" s="102"/>
      <c r="C1272" s="102"/>
      <c r="D1272" s="103"/>
      <c r="E1272" s="102"/>
    </row>
    <row r="1273" spans="1:5">
      <c r="A1273" s="102"/>
      <c r="B1273" s="102"/>
      <c r="C1273" s="102"/>
      <c r="D1273" s="103"/>
      <c r="E1273" s="102"/>
    </row>
    <row r="1274" spans="1:5">
      <c r="A1274" s="102"/>
      <c r="B1274" s="102"/>
      <c r="C1274" s="102"/>
      <c r="D1274" s="103"/>
      <c r="E1274" s="102"/>
    </row>
    <row r="1275" spans="1:5">
      <c r="A1275" s="102"/>
      <c r="B1275" s="102"/>
      <c r="C1275" s="102"/>
      <c r="D1275" s="103"/>
      <c r="E1275" s="102"/>
    </row>
    <row r="1276" spans="1:5">
      <c r="A1276" s="102"/>
      <c r="B1276" s="102"/>
      <c r="C1276" s="102"/>
      <c r="D1276" s="103"/>
      <c r="E1276" s="102"/>
    </row>
    <row r="1277" spans="1:5">
      <c r="A1277" s="102"/>
      <c r="B1277" s="102"/>
      <c r="C1277" s="102"/>
      <c r="D1277" s="103"/>
      <c r="E1277" s="102"/>
    </row>
    <row r="1278" spans="1:5">
      <c r="A1278" s="102"/>
      <c r="B1278" s="102"/>
      <c r="C1278" s="102"/>
      <c r="D1278" s="103"/>
      <c r="E1278" s="102"/>
    </row>
    <row r="1279" spans="1:5">
      <c r="A1279" s="102"/>
      <c r="B1279" s="102"/>
      <c r="C1279" s="102"/>
      <c r="D1279" s="103"/>
      <c r="E1279" s="102"/>
    </row>
    <row r="1280" spans="1:5">
      <c r="A1280" s="102"/>
      <c r="B1280" s="102"/>
      <c r="C1280" s="102"/>
      <c r="D1280" s="103"/>
      <c r="E1280" s="102"/>
    </row>
    <row r="1281" spans="1:5">
      <c r="A1281" s="102"/>
      <c r="B1281" s="102"/>
      <c r="C1281" s="102"/>
      <c r="D1281" s="103"/>
      <c r="E1281" s="102"/>
    </row>
    <row r="1282" spans="1:5">
      <c r="A1282" s="102"/>
      <c r="B1282" s="102"/>
      <c r="C1282" s="102"/>
      <c r="D1282" s="103"/>
      <c r="E1282" s="102"/>
    </row>
    <row r="1283" spans="1:5">
      <c r="A1283" s="102"/>
      <c r="B1283" s="102"/>
      <c r="C1283" s="102"/>
      <c r="D1283" s="103"/>
      <c r="E1283" s="102"/>
    </row>
    <row r="1284" spans="1:5">
      <c r="A1284" s="102"/>
      <c r="B1284" s="102"/>
      <c r="C1284" s="102"/>
      <c r="D1284" s="103"/>
      <c r="E1284" s="102"/>
    </row>
    <row r="1285" spans="1:5">
      <c r="A1285" s="102"/>
      <c r="B1285" s="102"/>
      <c r="C1285" s="102"/>
      <c r="D1285" s="103"/>
      <c r="E1285" s="102"/>
    </row>
    <row r="1286" spans="1:5">
      <c r="A1286" s="102"/>
      <c r="B1286" s="102"/>
      <c r="C1286" s="102"/>
      <c r="D1286" s="103"/>
      <c r="E1286" s="102"/>
    </row>
    <row r="1287" spans="1:5">
      <c r="A1287" s="102"/>
      <c r="B1287" s="102"/>
      <c r="C1287" s="102"/>
      <c r="D1287" s="103"/>
      <c r="E1287" s="102"/>
    </row>
    <row r="1288" spans="1:5">
      <c r="A1288" s="102"/>
      <c r="B1288" s="102"/>
      <c r="C1288" s="102"/>
      <c r="D1288" s="103"/>
      <c r="E1288" s="102"/>
    </row>
    <row r="1289" spans="1:5">
      <c r="A1289" s="102"/>
      <c r="B1289" s="102"/>
      <c r="C1289" s="102"/>
      <c r="D1289" s="103"/>
      <c r="E1289" s="102"/>
    </row>
    <row r="1290" spans="1:5">
      <c r="A1290" s="102"/>
      <c r="B1290" s="102"/>
      <c r="C1290" s="102"/>
      <c r="D1290" s="103"/>
      <c r="E1290" s="102"/>
    </row>
    <row r="1291" spans="1:5">
      <c r="A1291" s="102"/>
      <c r="B1291" s="102"/>
      <c r="C1291" s="102"/>
      <c r="D1291" s="103"/>
      <c r="E1291" s="102"/>
    </row>
    <row r="1292" spans="1:5">
      <c r="A1292" s="102"/>
      <c r="B1292" s="102"/>
      <c r="C1292" s="102"/>
      <c r="D1292" s="103"/>
      <c r="E1292" s="102"/>
    </row>
    <row r="1293" spans="1:5">
      <c r="A1293" s="102"/>
      <c r="B1293" s="102"/>
      <c r="C1293" s="102"/>
      <c r="D1293" s="103"/>
      <c r="E1293" s="102"/>
    </row>
    <row r="1294" spans="1:5">
      <c r="A1294" s="102"/>
      <c r="B1294" s="102"/>
      <c r="C1294" s="102"/>
      <c r="D1294" s="103"/>
      <c r="E1294" s="102"/>
    </row>
    <row r="1295" spans="1:5">
      <c r="A1295" s="102"/>
      <c r="B1295" s="102"/>
      <c r="C1295" s="102"/>
      <c r="D1295" s="103"/>
      <c r="E1295" s="102"/>
    </row>
    <row r="1296" spans="1:5">
      <c r="A1296" s="102"/>
      <c r="B1296" s="102"/>
      <c r="C1296" s="102"/>
      <c r="D1296" s="103"/>
      <c r="E1296" s="102"/>
    </row>
    <row r="1297" spans="1:5">
      <c r="A1297" s="102"/>
      <c r="B1297" s="102"/>
      <c r="C1297" s="102"/>
      <c r="D1297" s="103"/>
      <c r="E1297" s="102"/>
    </row>
    <row r="1298" spans="1:5">
      <c r="A1298" s="102"/>
      <c r="B1298" s="102"/>
      <c r="C1298" s="102"/>
      <c r="D1298" s="103"/>
      <c r="E1298" s="102"/>
    </row>
    <row r="1299" spans="1:5">
      <c r="A1299" s="102"/>
      <c r="B1299" s="102"/>
      <c r="C1299" s="102"/>
      <c r="D1299" s="103"/>
      <c r="E1299" s="102"/>
    </row>
    <row r="1300" spans="1:5">
      <c r="A1300" s="102"/>
      <c r="B1300" s="102"/>
      <c r="C1300" s="102"/>
      <c r="D1300" s="103"/>
      <c r="E1300" s="102"/>
    </row>
    <row r="1301" spans="1:5">
      <c r="A1301" s="102"/>
      <c r="B1301" s="102"/>
      <c r="C1301" s="102"/>
      <c r="D1301" s="103"/>
      <c r="E1301" s="102"/>
    </row>
    <row r="1302" spans="1:5">
      <c r="A1302" s="102"/>
      <c r="B1302" s="102"/>
      <c r="C1302" s="102"/>
      <c r="D1302" s="103"/>
      <c r="E1302" s="102"/>
    </row>
    <row r="1303" spans="1:5">
      <c r="A1303" s="102"/>
      <c r="B1303" s="102"/>
      <c r="C1303" s="102"/>
      <c r="D1303" s="103"/>
      <c r="E1303" s="102"/>
    </row>
    <row r="1304" spans="1:5">
      <c r="A1304" s="102"/>
      <c r="B1304" s="102"/>
      <c r="C1304" s="102"/>
      <c r="D1304" s="103"/>
      <c r="E1304" s="102"/>
    </row>
    <row r="1305" spans="1:5">
      <c r="A1305" s="102"/>
      <c r="B1305" s="102"/>
      <c r="C1305" s="102"/>
      <c r="D1305" s="103"/>
      <c r="E1305" s="102"/>
    </row>
    <row r="1306" spans="1:5">
      <c r="A1306" s="102"/>
      <c r="B1306" s="102"/>
      <c r="C1306" s="102"/>
      <c r="D1306" s="103"/>
      <c r="E1306" s="102"/>
    </row>
    <row r="1307" spans="1:5">
      <c r="A1307" s="102"/>
      <c r="B1307" s="102"/>
      <c r="C1307" s="102"/>
      <c r="D1307" s="103"/>
      <c r="E1307" s="102"/>
    </row>
    <row r="1308" spans="1:5">
      <c r="A1308" s="102"/>
      <c r="B1308" s="102"/>
      <c r="C1308" s="102"/>
      <c r="D1308" s="103"/>
      <c r="E1308" s="102"/>
    </row>
    <row r="1309" spans="1:5">
      <c r="A1309" s="102"/>
      <c r="B1309" s="102"/>
      <c r="C1309" s="102"/>
      <c r="D1309" s="103"/>
      <c r="E1309" s="102"/>
    </row>
    <row r="1310" spans="1:5">
      <c r="A1310" s="102"/>
      <c r="B1310" s="102"/>
      <c r="C1310" s="102"/>
      <c r="D1310" s="103"/>
      <c r="E1310" s="102"/>
    </row>
    <row r="1311" spans="1:5">
      <c r="A1311" s="102"/>
      <c r="B1311" s="102"/>
      <c r="C1311" s="102"/>
      <c r="D1311" s="103"/>
      <c r="E1311" s="102"/>
    </row>
    <row r="1312" spans="1:5">
      <c r="A1312" s="102"/>
      <c r="B1312" s="102"/>
      <c r="C1312" s="102"/>
      <c r="D1312" s="103"/>
      <c r="E1312" s="102"/>
    </row>
    <row r="1313" spans="1:5">
      <c r="A1313" s="102"/>
      <c r="B1313" s="102"/>
      <c r="C1313" s="102"/>
      <c r="D1313" s="103"/>
      <c r="E1313" s="102"/>
    </row>
    <row r="1314" spans="1:5">
      <c r="A1314" s="102"/>
      <c r="B1314" s="102"/>
      <c r="C1314" s="102"/>
      <c r="D1314" s="103"/>
      <c r="E1314" s="102"/>
    </row>
    <row r="1315" spans="1:5">
      <c r="A1315" s="102"/>
      <c r="B1315" s="102"/>
      <c r="C1315" s="102"/>
      <c r="D1315" s="103"/>
      <c r="E1315" s="102"/>
    </row>
    <row r="1316" spans="1:5">
      <c r="A1316" s="102"/>
      <c r="B1316" s="102"/>
      <c r="C1316" s="102"/>
      <c r="D1316" s="103"/>
      <c r="E1316" s="102"/>
    </row>
    <row r="1317" spans="1:5">
      <c r="A1317" s="102"/>
      <c r="B1317" s="102"/>
      <c r="C1317" s="102"/>
      <c r="D1317" s="103"/>
      <c r="E1317" s="102"/>
    </row>
    <row r="1318" spans="1:5">
      <c r="A1318" s="102"/>
      <c r="B1318" s="102"/>
      <c r="C1318" s="102"/>
      <c r="D1318" s="103"/>
      <c r="E1318" s="102"/>
    </row>
    <row r="1319" spans="1:5">
      <c r="A1319" s="102"/>
      <c r="B1319" s="102"/>
      <c r="C1319" s="102"/>
      <c r="D1319" s="103"/>
      <c r="E1319" s="102"/>
    </row>
    <row r="1320" spans="1:5">
      <c r="A1320" s="102"/>
      <c r="B1320" s="102"/>
      <c r="C1320" s="102"/>
      <c r="D1320" s="103"/>
      <c r="E1320" s="102"/>
    </row>
    <row r="1321" spans="1:5">
      <c r="A1321" s="102"/>
      <c r="B1321" s="102"/>
      <c r="C1321" s="102"/>
      <c r="D1321" s="103"/>
      <c r="E1321" s="102"/>
    </row>
    <row r="1322" spans="1:5">
      <c r="A1322" s="102"/>
      <c r="B1322" s="102"/>
      <c r="C1322" s="102"/>
      <c r="D1322" s="103"/>
      <c r="E1322" s="102"/>
    </row>
    <row r="1323" spans="1:5">
      <c r="A1323" s="102"/>
      <c r="B1323" s="102"/>
      <c r="C1323" s="102"/>
      <c r="D1323" s="103"/>
      <c r="E1323" s="102"/>
    </row>
    <row r="1324" spans="1:5">
      <c r="A1324" s="102"/>
      <c r="B1324" s="102"/>
      <c r="C1324" s="102"/>
      <c r="D1324" s="103"/>
      <c r="E1324" s="102"/>
    </row>
    <row r="1325" spans="1:5">
      <c r="A1325" s="102"/>
      <c r="B1325" s="102"/>
      <c r="C1325" s="102"/>
      <c r="D1325" s="103"/>
      <c r="E1325" s="102"/>
    </row>
    <row r="1326" spans="1:5">
      <c r="A1326" s="102"/>
      <c r="B1326" s="102"/>
      <c r="C1326" s="102"/>
      <c r="D1326" s="103"/>
      <c r="E1326" s="102"/>
    </row>
    <row r="1327" spans="1:5">
      <c r="A1327" s="102"/>
      <c r="B1327" s="102"/>
      <c r="C1327" s="102"/>
      <c r="D1327" s="103"/>
      <c r="E1327" s="102"/>
    </row>
    <row r="1328" spans="1:5">
      <c r="A1328" s="102"/>
      <c r="B1328" s="102"/>
      <c r="C1328" s="102"/>
      <c r="D1328" s="103"/>
      <c r="E1328" s="102"/>
    </row>
    <row r="1329" spans="1:5">
      <c r="A1329" s="102"/>
      <c r="B1329" s="102"/>
      <c r="C1329" s="102"/>
      <c r="D1329" s="103"/>
      <c r="E1329" s="102"/>
    </row>
    <row r="1330" spans="1:5">
      <c r="A1330" s="102"/>
      <c r="B1330" s="102"/>
      <c r="C1330" s="102"/>
      <c r="D1330" s="103"/>
      <c r="E1330" s="102"/>
    </row>
    <row r="1331" spans="1:5">
      <c r="A1331" s="102"/>
      <c r="B1331" s="102"/>
      <c r="C1331" s="102"/>
      <c r="D1331" s="103"/>
      <c r="E1331" s="102"/>
    </row>
    <row r="1332" spans="1:5">
      <c r="A1332" s="102"/>
      <c r="B1332" s="102"/>
      <c r="C1332" s="102"/>
      <c r="D1332" s="103"/>
      <c r="E1332" s="102"/>
    </row>
    <row r="1333" spans="1:5">
      <c r="A1333" s="102"/>
      <c r="B1333" s="102"/>
      <c r="C1333" s="102"/>
      <c r="D1333" s="103"/>
      <c r="E1333" s="102"/>
    </row>
    <row r="1334" spans="1:5">
      <c r="A1334" s="102"/>
      <c r="B1334" s="102"/>
      <c r="C1334" s="102"/>
      <c r="D1334" s="103"/>
      <c r="E1334" s="102"/>
    </row>
    <row r="1335" spans="1:5">
      <c r="A1335" s="102"/>
      <c r="B1335" s="102"/>
      <c r="C1335" s="102"/>
      <c r="D1335" s="103"/>
      <c r="E1335" s="102"/>
    </row>
    <row r="1336" spans="1:5">
      <c r="A1336" s="102"/>
      <c r="B1336" s="102"/>
      <c r="C1336" s="102"/>
      <c r="D1336" s="103"/>
      <c r="E1336" s="102"/>
    </row>
    <row r="1337" spans="1:5">
      <c r="A1337" s="102"/>
      <c r="B1337" s="102"/>
      <c r="C1337" s="102"/>
      <c r="D1337" s="103"/>
      <c r="E1337" s="102"/>
    </row>
    <row r="1338" spans="1:5">
      <c r="A1338" s="102"/>
      <c r="B1338" s="102"/>
      <c r="C1338" s="102"/>
      <c r="D1338" s="103"/>
      <c r="E1338" s="102"/>
    </row>
    <row r="1339" spans="1:5">
      <c r="A1339" s="102"/>
      <c r="B1339" s="102"/>
      <c r="C1339" s="102"/>
      <c r="D1339" s="103"/>
      <c r="E1339" s="102"/>
    </row>
    <row r="1340" spans="1:5">
      <c r="A1340" s="102"/>
      <c r="B1340" s="102"/>
      <c r="C1340" s="102"/>
      <c r="D1340" s="103"/>
      <c r="E1340" s="102"/>
    </row>
    <row r="1341" spans="1:5">
      <c r="A1341" s="102"/>
      <c r="B1341" s="102"/>
      <c r="C1341" s="102"/>
      <c r="D1341" s="103"/>
      <c r="E1341" s="102"/>
    </row>
    <row r="1342" spans="1:5">
      <c r="A1342" s="102"/>
      <c r="B1342" s="102"/>
      <c r="C1342" s="102"/>
      <c r="D1342" s="103"/>
      <c r="E1342" s="102"/>
    </row>
    <row r="1343" spans="1:5">
      <c r="A1343" s="102"/>
      <c r="B1343" s="102"/>
      <c r="C1343" s="102"/>
      <c r="D1343" s="103"/>
      <c r="E1343" s="102"/>
    </row>
    <row r="1344" spans="1:5">
      <c r="A1344" s="102"/>
      <c r="B1344" s="102"/>
      <c r="C1344" s="102"/>
      <c r="D1344" s="103"/>
      <c r="E1344" s="102"/>
    </row>
    <row r="1345" spans="1:5">
      <c r="A1345" s="102"/>
      <c r="B1345" s="102"/>
      <c r="C1345" s="102"/>
      <c r="D1345" s="103"/>
      <c r="E1345" s="102"/>
    </row>
    <row r="1346" spans="1:5">
      <c r="A1346" s="102"/>
      <c r="B1346" s="102"/>
      <c r="C1346" s="102"/>
      <c r="D1346" s="103"/>
      <c r="E1346" s="102"/>
    </row>
    <row r="1347" spans="1:5">
      <c r="A1347" s="102"/>
      <c r="B1347" s="102"/>
      <c r="C1347" s="102"/>
      <c r="D1347" s="103"/>
      <c r="E1347" s="102"/>
    </row>
    <row r="1348" spans="1:5">
      <c r="A1348" s="102"/>
      <c r="B1348" s="102"/>
      <c r="C1348" s="102"/>
      <c r="D1348" s="103"/>
      <c r="E1348" s="102"/>
    </row>
    <row r="1349" spans="1:5">
      <c r="A1349" s="102"/>
      <c r="B1349" s="102"/>
      <c r="C1349" s="102"/>
      <c r="D1349" s="103"/>
      <c r="E1349" s="102"/>
    </row>
    <row r="1350" spans="1:5">
      <c r="A1350" s="102"/>
      <c r="B1350" s="102"/>
      <c r="C1350" s="102"/>
      <c r="D1350" s="103"/>
      <c r="E1350" s="102"/>
    </row>
    <row r="1351" spans="1:5">
      <c r="A1351" s="102"/>
      <c r="B1351" s="102"/>
      <c r="C1351" s="102"/>
      <c r="D1351" s="103"/>
      <c r="E1351" s="102"/>
    </row>
    <row r="1352" spans="1:5">
      <c r="A1352" s="102"/>
      <c r="B1352" s="102"/>
      <c r="C1352" s="102"/>
      <c r="D1352" s="103"/>
      <c r="E1352" s="102"/>
    </row>
    <row r="1353" spans="1:5">
      <c r="A1353" s="102"/>
      <c r="B1353" s="102"/>
      <c r="C1353" s="102"/>
      <c r="D1353" s="103"/>
      <c r="E1353" s="102"/>
    </row>
    <row r="1354" spans="1:5">
      <c r="A1354" s="102"/>
      <c r="B1354" s="102"/>
      <c r="C1354" s="102"/>
      <c r="D1354" s="103"/>
      <c r="E1354" s="102"/>
    </row>
    <row r="1355" spans="1:5">
      <c r="A1355" s="102"/>
      <c r="B1355" s="102"/>
      <c r="C1355" s="102"/>
      <c r="D1355" s="103"/>
      <c r="E1355" s="102"/>
    </row>
    <row r="1356" spans="1:5">
      <c r="A1356" s="102"/>
      <c r="B1356" s="102"/>
      <c r="C1356" s="102"/>
      <c r="D1356" s="103"/>
      <c r="E1356" s="102"/>
    </row>
    <row r="1357" spans="1:5">
      <c r="A1357" s="102"/>
      <c r="B1357" s="102"/>
      <c r="C1357" s="102"/>
      <c r="D1357" s="103"/>
      <c r="E1357" s="102"/>
    </row>
    <row r="1358" spans="1:5">
      <c r="A1358" s="102"/>
      <c r="B1358" s="102"/>
      <c r="C1358" s="102"/>
      <c r="D1358" s="103"/>
      <c r="E1358" s="102"/>
    </row>
    <row r="1359" spans="1:5">
      <c r="A1359" s="102"/>
      <c r="B1359" s="102"/>
      <c r="C1359" s="102"/>
      <c r="D1359" s="103"/>
      <c r="E1359" s="102"/>
    </row>
    <row r="1360" spans="1:5">
      <c r="A1360" s="102"/>
      <c r="B1360" s="102"/>
      <c r="C1360" s="102"/>
      <c r="D1360" s="103"/>
      <c r="E1360" s="102"/>
    </row>
    <row r="1361" spans="1:5">
      <c r="A1361" s="102"/>
      <c r="B1361" s="102"/>
      <c r="C1361" s="102"/>
      <c r="D1361" s="103"/>
      <c r="E1361" s="102"/>
    </row>
    <row r="1362" spans="1:5">
      <c r="A1362" s="102"/>
      <c r="B1362" s="102"/>
      <c r="C1362" s="102"/>
      <c r="D1362" s="103"/>
      <c r="E1362" s="102"/>
    </row>
    <row r="1363" spans="1:5">
      <c r="A1363" s="102"/>
      <c r="B1363" s="102"/>
      <c r="C1363" s="102"/>
      <c r="D1363" s="103"/>
      <c r="E1363" s="102"/>
    </row>
    <row r="1364" spans="1:5">
      <c r="A1364" s="102"/>
      <c r="B1364" s="102"/>
      <c r="C1364" s="102"/>
      <c r="D1364" s="103"/>
      <c r="E1364" s="102"/>
    </row>
    <row r="1365" spans="1:5">
      <c r="A1365" s="102"/>
      <c r="B1365" s="102"/>
      <c r="C1365" s="102"/>
      <c r="D1365" s="103"/>
      <c r="E1365" s="102"/>
    </row>
    <row r="1366" spans="1:5">
      <c r="A1366" s="102"/>
      <c r="B1366" s="102"/>
      <c r="C1366" s="102"/>
      <c r="D1366" s="103"/>
      <c r="E1366" s="102"/>
    </row>
    <row r="1367" spans="1:5">
      <c r="A1367" s="102"/>
      <c r="B1367" s="102"/>
      <c r="C1367" s="102"/>
      <c r="D1367" s="103"/>
      <c r="E1367" s="102"/>
    </row>
    <row r="1368" spans="1:5">
      <c r="A1368" s="102"/>
      <c r="B1368" s="102"/>
      <c r="C1368" s="102"/>
      <c r="D1368" s="103"/>
      <c r="E1368" s="102"/>
    </row>
    <row r="1369" spans="1:5">
      <c r="A1369" s="102"/>
      <c r="B1369" s="102"/>
      <c r="C1369" s="102"/>
      <c r="D1369" s="103"/>
      <c r="E1369" s="102"/>
    </row>
    <row r="1370" spans="1:5">
      <c r="A1370" s="102"/>
      <c r="B1370" s="102"/>
      <c r="C1370" s="102"/>
      <c r="D1370" s="103"/>
      <c r="E1370" s="102"/>
    </row>
    <row r="1371" spans="1:5">
      <c r="A1371" s="102"/>
      <c r="B1371" s="102"/>
      <c r="C1371" s="102"/>
      <c r="D1371" s="103"/>
      <c r="E1371" s="102"/>
    </row>
    <row r="1372" spans="1:5">
      <c r="A1372" s="102"/>
      <c r="B1372" s="102"/>
      <c r="C1372" s="102"/>
      <c r="D1372" s="103"/>
      <c r="E1372" s="102"/>
    </row>
    <row r="1373" spans="1:5">
      <c r="A1373" s="102"/>
      <c r="B1373" s="102"/>
      <c r="C1373" s="102"/>
      <c r="D1373" s="103"/>
      <c r="E1373" s="102"/>
    </row>
    <row r="1374" spans="1:5">
      <c r="A1374" s="102"/>
      <c r="B1374" s="102"/>
      <c r="C1374" s="102"/>
      <c r="D1374" s="103"/>
      <c r="E1374" s="102"/>
    </row>
    <row r="1375" spans="1:5">
      <c r="A1375" s="102"/>
      <c r="B1375" s="102"/>
      <c r="C1375" s="102"/>
      <c r="D1375" s="103"/>
      <c r="E1375" s="102"/>
    </row>
    <row r="1376" spans="1:5">
      <c r="A1376" s="102"/>
      <c r="B1376" s="102"/>
      <c r="C1376" s="102"/>
      <c r="D1376" s="103"/>
      <c r="E1376" s="102"/>
    </row>
    <row r="1377" spans="1:5">
      <c r="A1377" s="102"/>
      <c r="B1377" s="102"/>
      <c r="C1377" s="102"/>
      <c r="D1377" s="103"/>
      <c r="E1377" s="102"/>
    </row>
    <row r="1378" spans="1:5">
      <c r="A1378" s="102"/>
      <c r="B1378" s="102"/>
      <c r="C1378" s="102"/>
      <c r="D1378" s="103"/>
      <c r="E1378" s="102"/>
    </row>
    <row r="1379" spans="1:5">
      <c r="A1379" s="102"/>
      <c r="B1379" s="102"/>
      <c r="C1379" s="102"/>
      <c r="D1379" s="103"/>
      <c r="E1379" s="102"/>
    </row>
    <row r="1380" spans="1:5">
      <c r="A1380" s="102"/>
      <c r="B1380" s="102"/>
      <c r="C1380" s="102"/>
      <c r="D1380" s="103"/>
      <c r="E1380" s="102"/>
    </row>
    <row r="1381" spans="1:5">
      <c r="A1381" s="102"/>
      <c r="B1381" s="102"/>
      <c r="C1381" s="102"/>
      <c r="D1381" s="103"/>
      <c r="E1381" s="102"/>
    </row>
    <row r="1382" spans="1:5">
      <c r="A1382" s="102"/>
      <c r="B1382" s="102"/>
      <c r="C1382" s="102"/>
      <c r="D1382" s="103"/>
      <c r="E1382" s="102"/>
    </row>
    <row r="1383" spans="1:5">
      <c r="A1383" s="102"/>
      <c r="B1383" s="102"/>
      <c r="C1383" s="102"/>
      <c r="D1383" s="103"/>
      <c r="E1383" s="102"/>
    </row>
    <row r="1384" spans="1:5">
      <c r="A1384" s="102"/>
      <c r="B1384" s="102"/>
      <c r="C1384" s="102"/>
      <c r="D1384" s="103"/>
      <c r="E1384" s="102"/>
    </row>
    <row r="1385" spans="1:5">
      <c r="A1385" s="102"/>
      <c r="B1385" s="102"/>
      <c r="C1385" s="102"/>
      <c r="D1385" s="103"/>
      <c r="E1385" s="102"/>
    </row>
    <row r="1386" spans="1:5">
      <c r="A1386" s="102"/>
      <c r="B1386" s="102"/>
      <c r="C1386" s="102"/>
      <c r="D1386" s="103"/>
      <c r="E1386" s="102"/>
    </row>
    <row r="1387" spans="1:5">
      <c r="A1387" s="102"/>
      <c r="B1387" s="102"/>
      <c r="C1387" s="102"/>
      <c r="D1387" s="103"/>
      <c r="E1387" s="102"/>
    </row>
    <row r="1388" spans="1:5">
      <c r="A1388" s="102"/>
      <c r="B1388" s="102"/>
      <c r="C1388" s="102"/>
      <c r="D1388" s="103"/>
      <c r="E1388" s="102"/>
    </row>
    <row r="1389" spans="1:5">
      <c r="A1389" s="102"/>
      <c r="B1389" s="102"/>
      <c r="C1389" s="102"/>
      <c r="D1389" s="103"/>
      <c r="E1389" s="102"/>
    </row>
    <row r="1390" spans="1:5">
      <c r="A1390" s="102"/>
      <c r="B1390" s="102"/>
      <c r="C1390" s="102"/>
      <c r="D1390" s="103"/>
      <c r="E1390" s="102"/>
    </row>
    <row r="1391" spans="1:5">
      <c r="A1391" s="102"/>
      <c r="B1391" s="102"/>
      <c r="C1391" s="102"/>
      <c r="D1391" s="103"/>
      <c r="E1391" s="102"/>
    </row>
    <row r="1392" spans="1:5">
      <c r="A1392" s="102"/>
      <c r="B1392" s="102"/>
      <c r="C1392" s="102"/>
      <c r="D1392" s="103"/>
      <c r="E1392" s="102"/>
    </row>
    <row r="1393" spans="1:5">
      <c r="A1393" s="102"/>
      <c r="B1393" s="102"/>
      <c r="C1393" s="102"/>
      <c r="D1393" s="103"/>
      <c r="E1393" s="102"/>
    </row>
    <row r="1394" spans="1:5">
      <c r="A1394" s="102"/>
      <c r="B1394" s="102"/>
      <c r="C1394" s="102"/>
      <c r="D1394" s="103"/>
      <c r="E1394" s="102"/>
    </row>
    <row r="1395" spans="1:5">
      <c r="A1395" s="102"/>
      <c r="B1395" s="102"/>
      <c r="C1395" s="102"/>
      <c r="D1395" s="103"/>
      <c r="E1395" s="102"/>
    </row>
    <row r="1396" spans="1:5">
      <c r="A1396" s="102"/>
      <c r="B1396" s="102"/>
      <c r="C1396" s="102"/>
      <c r="D1396" s="103"/>
      <c r="E1396" s="102"/>
    </row>
    <row r="1397" spans="1:5">
      <c r="A1397" s="102"/>
      <c r="B1397" s="102"/>
      <c r="C1397" s="102"/>
      <c r="D1397" s="103"/>
      <c r="E1397" s="102"/>
    </row>
    <row r="1398" spans="1:5">
      <c r="A1398" s="102"/>
      <c r="B1398" s="102"/>
      <c r="C1398" s="102"/>
      <c r="D1398" s="103"/>
      <c r="E1398" s="102"/>
    </row>
    <row r="1399" spans="1:5">
      <c r="A1399" s="102"/>
      <c r="B1399" s="102"/>
      <c r="C1399" s="102"/>
      <c r="D1399" s="103"/>
      <c r="E1399" s="102"/>
    </row>
    <row r="1400" spans="1:5">
      <c r="A1400" s="102"/>
      <c r="B1400" s="102"/>
      <c r="C1400" s="102"/>
      <c r="D1400" s="103"/>
      <c r="E1400" s="102"/>
    </row>
    <row r="1401" spans="1:5">
      <c r="A1401" s="102"/>
      <c r="B1401" s="102"/>
      <c r="C1401" s="102"/>
      <c r="D1401" s="103"/>
      <c r="E1401" s="102"/>
    </row>
    <row r="1402" spans="1:5">
      <c r="A1402" s="102"/>
      <c r="B1402" s="102"/>
      <c r="C1402" s="102"/>
      <c r="D1402" s="103"/>
      <c r="E1402" s="102"/>
    </row>
    <row r="1403" spans="1:5">
      <c r="A1403" s="102"/>
      <c r="B1403" s="102"/>
      <c r="C1403" s="102"/>
      <c r="D1403" s="103"/>
      <c r="E1403" s="102"/>
    </row>
    <row r="1404" spans="1:5">
      <c r="A1404" s="102"/>
      <c r="B1404" s="102"/>
      <c r="C1404" s="102"/>
      <c r="D1404" s="103"/>
      <c r="E1404" s="102"/>
    </row>
    <row r="1405" spans="1:5">
      <c r="A1405" s="102"/>
      <c r="B1405" s="102"/>
      <c r="C1405" s="102"/>
      <c r="D1405" s="103"/>
      <c r="E1405" s="102"/>
    </row>
    <row r="1406" spans="1:5">
      <c r="A1406" s="102"/>
      <c r="B1406" s="102"/>
      <c r="C1406" s="102"/>
      <c r="D1406" s="103"/>
      <c r="E1406" s="102"/>
    </row>
    <row r="1407" spans="1:5">
      <c r="A1407" s="102"/>
      <c r="B1407" s="102"/>
      <c r="C1407" s="102"/>
      <c r="D1407" s="103"/>
      <c r="E1407" s="102"/>
    </row>
    <row r="1408" spans="1:5">
      <c r="A1408" s="102"/>
      <c r="B1408" s="102"/>
      <c r="C1408" s="102"/>
      <c r="D1408" s="103"/>
      <c r="E1408" s="102"/>
    </row>
    <row r="1409" spans="1:5">
      <c r="A1409" s="102"/>
      <c r="B1409" s="102"/>
      <c r="C1409" s="102"/>
      <c r="D1409" s="103"/>
      <c r="E1409" s="102"/>
    </row>
    <row r="1410" spans="1:5">
      <c r="A1410" s="102"/>
      <c r="B1410" s="102"/>
      <c r="C1410" s="102"/>
      <c r="D1410" s="103"/>
      <c r="E1410" s="102"/>
    </row>
    <row r="1411" spans="1:5">
      <c r="A1411" s="102"/>
      <c r="B1411" s="102"/>
      <c r="C1411" s="102"/>
      <c r="D1411" s="103"/>
      <c r="E1411" s="102"/>
    </row>
    <row r="1412" spans="1:5">
      <c r="A1412" s="102"/>
      <c r="B1412" s="102"/>
      <c r="C1412" s="102"/>
      <c r="D1412" s="103"/>
      <c r="E1412" s="102"/>
    </row>
    <row r="1413" spans="1:5">
      <c r="A1413" s="102"/>
      <c r="B1413" s="102"/>
      <c r="C1413" s="102"/>
      <c r="D1413" s="103"/>
      <c r="E1413" s="102"/>
    </row>
    <row r="1414" spans="1:5">
      <c r="A1414" s="102"/>
      <c r="B1414" s="102"/>
      <c r="C1414" s="102"/>
      <c r="D1414" s="103"/>
      <c r="E1414" s="102"/>
    </row>
    <row r="1415" spans="1:5">
      <c r="A1415" s="102"/>
      <c r="B1415" s="102"/>
      <c r="C1415" s="102"/>
      <c r="D1415" s="103"/>
      <c r="E1415" s="102"/>
    </row>
    <row r="1416" spans="1:5">
      <c r="A1416" s="102"/>
      <c r="B1416" s="102"/>
      <c r="C1416" s="102"/>
      <c r="D1416" s="103"/>
      <c r="E1416" s="102"/>
    </row>
    <row r="1417" spans="1:5">
      <c r="A1417" s="102"/>
      <c r="B1417" s="102"/>
      <c r="C1417" s="102"/>
      <c r="D1417" s="103"/>
      <c r="E1417" s="102"/>
    </row>
    <row r="1418" spans="1:5">
      <c r="A1418" s="102"/>
      <c r="B1418" s="102"/>
      <c r="C1418" s="102"/>
      <c r="D1418" s="103"/>
      <c r="E1418" s="102"/>
    </row>
    <row r="1419" spans="1:5">
      <c r="A1419" s="102"/>
      <c r="B1419" s="102"/>
      <c r="C1419" s="102"/>
      <c r="D1419" s="103"/>
      <c r="E1419" s="102"/>
    </row>
    <row r="1420" spans="1:5">
      <c r="A1420" s="102"/>
      <c r="B1420" s="102"/>
      <c r="C1420" s="102"/>
      <c r="D1420" s="103"/>
      <c r="E1420" s="102"/>
    </row>
    <row r="1421" spans="1:5">
      <c r="A1421" s="102"/>
      <c r="B1421" s="102"/>
      <c r="C1421" s="102"/>
      <c r="D1421" s="103"/>
      <c r="E1421" s="102"/>
    </row>
    <row r="1422" spans="1:5">
      <c r="A1422" s="102"/>
      <c r="B1422" s="102"/>
      <c r="C1422" s="102"/>
      <c r="D1422" s="103"/>
      <c r="E1422" s="102"/>
    </row>
    <row r="1423" spans="1:5">
      <c r="A1423" s="102"/>
      <c r="B1423" s="102"/>
      <c r="C1423" s="102"/>
      <c r="D1423" s="103"/>
      <c r="E1423" s="102"/>
    </row>
    <row r="1424" spans="1:5">
      <c r="A1424" s="102"/>
      <c r="B1424" s="102"/>
      <c r="C1424" s="102"/>
      <c r="D1424" s="103"/>
      <c r="E1424" s="102"/>
    </row>
    <row r="1425" spans="1:5">
      <c r="A1425" s="102"/>
      <c r="B1425" s="102"/>
      <c r="C1425" s="102"/>
      <c r="D1425" s="103"/>
      <c r="E1425" s="102"/>
    </row>
    <row r="1426" spans="1:5">
      <c r="A1426" s="102"/>
      <c r="B1426" s="102"/>
      <c r="C1426" s="102"/>
      <c r="D1426" s="103"/>
      <c r="E1426" s="102"/>
    </row>
    <row r="1427" spans="1:5">
      <c r="A1427" s="102"/>
      <c r="B1427" s="102"/>
      <c r="C1427" s="102"/>
      <c r="D1427" s="103"/>
      <c r="E1427" s="102"/>
    </row>
    <row r="1428" spans="1:5">
      <c r="A1428" s="102"/>
      <c r="B1428" s="102"/>
      <c r="C1428" s="102"/>
      <c r="D1428" s="103"/>
      <c r="E1428" s="102"/>
    </row>
    <row r="1429" spans="1:5">
      <c r="A1429" s="102"/>
      <c r="B1429" s="102"/>
      <c r="C1429" s="102"/>
      <c r="D1429" s="103"/>
      <c r="E1429" s="102"/>
    </row>
    <row r="1430" spans="1:5">
      <c r="A1430" s="102"/>
      <c r="B1430" s="102"/>
      <c r="C1430" s="102"/>
      <c r="D1430" s="103"/>
      <c r="E1430" s="102"/>
    </row>
    <row r="1431" spans="1:5">
      <c r="A1431" s="102"/>
      <c r="B1431" s="102"/>
      <c r="C1431" s="102"/>
      <c r="D1431" s="103"/>
      <c r="E1431" s="102"/>
    </row>
    <row r="1432" spans="1:5">
      <c r="A1432" s="102"/>
      <c r="B1432" s="102"/>
      <c r="C1432" s="102"/>
      <c r="D1432" s="103"/>
      <c r="E1432" s="102"/>
    </row>
    <row r="1433" spans="1:5">
      <c r="A1433" s="102"/>
      <c r="B1433" s="102"/>
      <c r="C1433" s="102"/>
      <c r="D1433" s="103"/>
      <c r="E1433" s="102"/>
    </row>
    <row r="1434" spans="1:5">
      <c r="A1434" s="102"/>
      <c r="B1434" s="102"/>
      <c r="C1434" s="102"/>
      <c r="D1434" s="103"/>
      <c r="E1434" s="102"/>
    </row>
    <row r="1435" spans="1:5">
      <c r="A1435" s="102"/>
      <c r="B1435" s="102"/>
      <c r="C1435" s="102"/>
      <c r="D1435" s="103"/>
      <c r="E1435" s="102"/>
    </row>
    <row r="1436" spans="1:5">
      <c r="A1436" s="102"/>
      <c r="B1436" s="102"/>
      <c r="C1436" s="102"/>
      <c r="D1436" s="103"/>
      <c r="E1436" s="102"/>
    </row>
    <row r="1437" spans="1:5">
      <c r="A1437" s="102"/>
      <c r="B1437" s="102"/>
      <c r="C1437" s="102"/>
      <c r="D1437" s="103"/>
      <c r="E1437" s="102"/>
    </row>
    <row r="1438" spans="1:5">
      <c r="A1438" s="102"/>
      <c r="B1438" s="102"/>
      <c r="C1438" s="102"/>
      <c r="D1438" s="103"/>
      <c r="E1438" s="102"/>
    </row>
    <row r="1439" spans="1:5">
      <c r="A1439" s="102"/>
      <c r="B1439" s="102"/>
      <c r="C1439" s="102"/>
      <c r="D1439" s="103"/>
      <c r="E1439" s="102"/>
    </row>
    <row r="1440" spans="1:5">
      <c r="A1440" s="102"/>
      <c r="B1440" s="102"/>
      <c r="C1440" s="102"/>
      <c r="D1440" s="103"/>
      <c r="E1440" s="102"/>
    </row>
    <row r="1441" spans="1:5">
      <c r="A1441" s="102"/>
      <c r="B1441" s="102"/>
      <c r="C1441" s="102"/>
      <c r="D1441" s="103"/>
      <c r="E1441" s="102"/>
    </row>
    <row r="1442" spans="1:5">
      <c r="A1442" s="102"/>
      <c r="B1442" s="102"/>
      <c r="C1442" s="102"/>
      <c r="D1442" s="103"/>
      <c r="E1442" s="102"/>
    </row>
    <row r="1443" spans="1:5">
      <c r="A1443" s="102"/>
      <c r="B1443" s="102"/>
      <c r="C1443" s="102"/>
      <c r="D1443" s="103"/>
      <c r="E1443" s="102"/>
    </row>
    <row r="1444" spans="1:5">
      <c r="A1444" s="102"/>
      <c r="B1444" s="102"/>
      <c r="C1444" s="102"/>
      <c r="D1444" s="103"/>
      <c r="E1444" s="102"/>
    </row>
    <row r="1445" spans="1:5">
      <c r="A1445" s="102"/>
      <c r="B1445" s="102"/>
      <c r="C1445" s="102"/>
      <c r="D1445" s="103"/>
      <c r="E1445" s="102"/>
    </row>
    <row r="1446" spans="1:5">
      <c r="A1446" s="102"/>
      <c r="B1446" s="102"/>
      <c r="C1446" s="102"/>
      <c r="D1446" s="103"/>
      <c r="E1446" s="102"/>
    </row>
    <row r="1447" spans="1:5">
      <c r="A1447" s="102"/>
      <c r="B1447" s="102"/>
      <c r="C1447" s="102"/>
      <c r="D1447" s="103"/>
      <c r="E1447" s="102"/>
    </row>
    <row r="1448" spans="1:5">
      <c r="A1448" s="102"/>
      <c r="B1448" s="102"/>
      <c r="C1448" s="102"/>
      <c r="D1448" s="103"/>
      <c r="E1448" s="102"/>
    </row>
    <row r="1449" spans="1:5">
      <c r="A1449" s="102"/>
      <c r="B1449" s="102"/>
      <c r="C1449" s="102"/>
      <c r="D1449" s="103"/>
      <c r="E1449" s="102"/>
    </row>
    <row r="1450" spans="1:5">
      <c r="A1450" s="102"/>
      <c r="B1450" s="102"/>
      <c r="C1450" s="102"/>
      <c r="D1450" s="103"/>
      <c r="E1450" s="102"/>
    </row>
    <row r="1451" spans="1:5">
      <c r="A1451" s="102"/>
      <c r="B1451" s="102"/>
      <c r="C1451" s="102"/>
      <c r="D1451" s="103"/>
      <c r="E1451" s="102"/>
    </row>
    <row r="1452" spans="1:5">
      <c r="A1452" s="102"/>
      <c r="B1452" s="102"/>
      <c r="C1452" s="102"/>
      <c r="D1452" s="103"/>
      <c r="E1452" s="102"/>
    </row>
    <row r="1453" spans="1:5">
      <c r="A1453" s="102"/>
      <c r="B1453" s="102"/>
      <c r="C1453" s="102"/>
      <c r="D1453" s="103"/>
      <c r="E1453" s="102"/>
    </row>
    <row r="1454" spans="1:5">
      <c r="A1454" s="102"/>
      <c r="B1454" s="102"/>
      <c r="C1454" s="102"/>
      <c r="D1454" s="103"/>
      <c r="E1454" s="102"/>
    </row>
    <row r="1455" spans="1:5">
      <c r="A1455" s="102"/>
      <c r="B1455" s="102"/>
      <c r="C1455" s="102"/>
      <c r="D1455" s="103"/>
      <c r="E1455" s="102"/>
    </row>
    <row r="1456" spans="1:5">
      <c r="A1456" s="102"/>
      <c r="B1456" s="102"/>
      <c r="C1456" s="102"/>
      <c r="D1456" s="103"/>
      <c r="E1456" s="102"/>
    </row>
    <row r="1457" spans="1:5">
      <c r="A1457" s="102"/>
      <c r="B1457" s="102"/>
      <c r="C1457" s="102"/>
      <c r="D1457" s="103"/>
      <c r="E1457" s="102"/>
    </row>
    <row r="1458" spans="1:5">
      <c r="A1458" s="102"/>
      <c r="B1458" s="102"/>
      <c r="C1458" s="102"/>
      <c r="D1458" s="103"/>
      <c r="E1458" s="102"/>
    </row>
    <row r="1459" spans="1:5">
      <c r="A1459" s="102"/>
      <c r="B1459" s="102"/>
      <c r="C1459" s="102"/>
      <c r="D1459" s="103"/>
      <c r="E1459" s="102"/>
    </row>
    <row r="1460" spans="1:5">
      <c r="A1460" s="102"/>
      <c r="B1460" s="102"/>
      <c r="C1460" s="102"/>
      <c r="D1460" s="103"/>
      <c r="E1460" s="102"/>
    </row>
    <row r="1461" spans="1:5">
      <c r="A1461" s="102"/>
      <c r="B1461" s="102"/>
      <c r="C1461" s="102"/>
      <c r="D1461" s="103"/>
      <c r="E1461" s="102"/>
    </row>
    <row r="1462" spans="1:5">
      <c r="A1462" s="102"/>
      <c r="B1462" s="102"/>
      <c r="C1462" s="102"/>
      <c r="D1462" s="103"/>
      <c r="E1462" s="102"/>
    </row>
    <row r="1463" spans="1:5">
      <c r="A1463" s="102"/>
      <c r="B1463" s="102"/>
      <c r="C1463" s="102"/>
      <c r="D1463" s="103"/>
      <c r="E1463" s="102"/>
    </row>
    <row r="1464" spans="1:5">
      <c r="A1464" s="102"/>
      <c r="B1464" s="102"/>
      <c r="C1464" s="102"/>
      <c r="D1464" s="103"/>
      <c r="E1464" s="102"/>
    </row>
    <row r="1465" spans="1:5">
      <c r="A1465" s="102"/>
      <c r="B1465" s="102"/>
      <c r="C1465" s="102"/>
      <c r="D1465" s="103"/>
      <c r="E1465" s="102"/>
    </row>
    <row r="1466" spans="1:5">
      <c r="A1466" s="102"/>
      <c r="B1466" s="102"/>
      <c r="C1466" s="102"/>
      <c r="D1466" s="103"/>
      <c r="E1466" s="102"/>
    </row>
    <row r="1467" spans="1:5">
      <c r="A1467" s="102"/>
      <c r="B1467" s="102"/>
      <c r="C1467" s="102"/>
      <c r="D1467" s="103"/>
      <c r="E1467" s="102"/>
    </row>
    <row r="1468" spans="1:5">
      <c r="A1468" s="102"/>
      <c r="B1468" s="102"/>
      <c r="C1468" s="102"/>
      <c r="D1468" s="103"/>
      <c r="E1468" s="102"/>
    </row>
    <row r="1469" spans="1:5">
      <c r="A1469" s="102"/>
      <c r="B1469" s="102"/>
      <c r="C1469" s="102"/>
      <c r="D1469" s="103"/>
      <c r="E1469" s="102"/>
    </row>
    <row r="1470" spans="1:5">
      <c r="A1470" s="102"/>
      <c r="B1470" s="102"/>
      <c r="C1470" s="102"/>
      <c r="D1470" s="103"/>
      <c r="E1470" s="102"/>
    </row>
    <row r="1471" spans="1:5">
      <c r="A1471" s="102"/>
      <c r="B1471" s="102"/>
      <c r="C1471" s="102"/>
      <c r="D1471" s="103"/>
      <c r="E1471" s="102"/>
    </row>
    <row r="1472" spans="1:5">
      <c r="A1472" s="102"/>
      <c r="B1472" s="102"/>
      <c r="C1472" s="102"/>
      <c r="D1472" s="103"/>
      <c r="E1472" s="102"/>
    </row>
    <row r="1473" spans="1:5">
      <c r="A1473" s="102"/>
      <c r="B1473" s="102"/>
      <c r="C1473" s="102"/>
      <c r="D1473" s="103"/>
      <c r="E1473" s="102"/>
    </row>
    <row r="1474" spans="1:5">
      <c r="A1474" s="102"/>
      <c r="B1474" s="102"/>
      <c r="C1474" s="102"/>
      <c r="D1474" s="103"/>
      <c r="E1474" s="102"/>
    </row>
    <row r="1475" spans="1:5">
      <c r="A1475" s="102"/>
      <c r="B1475" s="102"/>
      <c r="C1475" s="102"/>
      <c r="D1475" s="103"/>
      <c r="E1475" s="102"/>
    </row>
    <row r="1476" spans="1:5">
      <c r="A1476" s="102"/>
      <c r="B1476" s="102"/>
      <c r="C1476" s="102"/>
      <c r="D1476" s="103"/>
      <c r="E1476" s="102"/>
    </row>
    <row r="1477" spans="1:5">
      <c r="A1477" s="102"/>
      <c r="B1477" s="102"/>
      <c r="C1477" s="102"/>
      <c r="D1477" s="103"/>
      <c r="E1477" s="102"/>
    </row>
    <row r="1478" spans="1:5">
      <c r="A1478" s="102"/>
      <c r="B1478" s="102"/>
      <c r="C1478" s="102"/>
      <c r="D1478" s="103"/>
      <c r="E1478" s="102"/>
    </row>
    <row r="1479" spans="1:5">
      <c r="A1479" s="102"/>
      <c r="B1479" s="102"/>
      <c r="C1479" s="102"/>
      <c r="D1479" s="103"/>
      <c r="E1479" s="102"/>
    </row>
    <row r="1480" spans="1:5">
      <c r="A1480" s="102"/>
      <c r="B1480" s="102"/>
      <c r="C1480" s="102"/>
      <c r="D1480" s="103"/>
      <c r="E1480" s="102"/>
    </row>
    <row r="1481" spans="1:5">
      <c r="A1481" s="102"/>
      <c r="B1481" s="102"/>
      <c r="C1481" s="102"/>
      <c r="D1481" s="103"/>
      <c r="E1481" s="102"/>
    </row>
    <row r="1482" spans="1:5">
      <c r="A1482" s="102"/>
      <c r="B1482" s="102"/>
      <c r="C1482" s="102"/>
      <c r="D1482" s="103"/>
      <c r="E1482" s="102"/>
    </row>
    <row r="1483" spans="1:5">
      <c r="A1483" s="102"/>
      <c r="B1483" s="102"/>
      <c r="C1483" s="102"/>
      <c r="D1483" s="103"/>
      <c r="E1483" s="102"/>
    </row>
    <row r="1484" spans="1:5">
      <c r="A1484" s="102"/>
      <c r="B1484" s="102"/>
      <c r="C1484" s="102"/>
      <c r="D1484" s="103"/>
      <c r="E1484" s="102"/>
    </row>
    <row r="1485" spans="1:5">
      <c r="A1485" s="102"/>
      <c r="B1485" s="102"/>
      <c r="C1485" s="102"/>
      <c r="D1485" s="103"/>
      <c r="E1485" s="102"/>
    </row>
    <row r="1486" spans="1:5">
      <c r="A1486" s="102"/>
      <c r="B1486" s="102"/>
      <c r="C1486" s="102"/>
      <c r="D1486" s="103"/>
      <c r="E1486" s="102"/>
    </row>
    <row r="1487" spans="1:5">
      <c r="A1487" s="102"/>
      <c r="B1487" s="102"/>
      <c r="C1487" s="102"/>
      <c r="D1487" s="103"/>
      <c r="E1487" s="102"/>
    </row>
    <row r="1488" spans="1:5">
      <c r="A1488" s="102"/>
      <c r="B1488" s="102"/>
      <c r="C1488" s="102"/>
      <c r="D1488" s="103"/>
      <c r="E1488" s="102"/>
    </row>
    <row r="1489" spans="1:5">
      <c r="A1489" s="102"/>
      <c r="B1489" s="102"/>
      <c r="C1489" s="102"/>
      <c r="D1489" s="103"/>
      <c r="E1489" s="102"/>
    </row>
    <row r="1490" spans="1:5">
      <c r="A1490" s="102"/>
      <c r="B1490" s="102"/>
      <c r="C1490" s="102"/>
      <c r="D1490" s="103"/>
      <c r="E1490" s="102"/>
    </row>
    <row r="1491" spans="1:5">
      <c r="A1491" s="102"/>
      <c r="B1491" s="102"/>
      <c r="C1491" s="102"/>
      <c r="D1491" s="103"/>
      <c r="E1491" s="102"/>
    </row>
    <row r="1492" spans="1:5">
      <c r="A1492" s="102"/>
      <c r="B1492" s="102"/>
      <c r="C1492" s="102"/>
      <c r="D1492" s="103"/>
      <c r="E1492" s="102"/>
    </row>
    <row r="1493" spans="1:5">
      <c r="A1493" s="102"/>
      <c r="B1493" s="102"/>
      <c r="C1493" s="102"/>
      <c r="D1493" s="103"/>
      <c r="E1493" s="102"/>
    </row>
    <row r="1494" spans="1:5">
      <c r="A1494" s="102"/>
      <c r="B1494" s="102"/>
      <c r="C1494" s="102"/>
      <c r="D1494" s="103"/>
      <c r="E1494" s="102"/>
    </row>
    <row r="1495" spans="1:5">
      <c r="A1495" s="102"/>
      <c r="B1495" s="102"/>
      <c r="C1495" s="102"/>
      <c r="D1495" s="103"/>
      <c r="E1495" s="102"/>
    </row>
    <row r="1496" spans="1:5">
      <c r="A1496" s="102"/>
      <c r="B1496" s="102"/>
      <c r="C1496" s="102"/>
      <c r="D1496" s="103"/>
      <c r="E1496" s="102"/>
    </row>
    <row r="1497" spans="1:5">
      <c r="A1497" s="102"/>
      <c r="B1497" s="102"/>
      <c r="C1497" s="102"/>
      <c r="D1497" s="103"/>
      <c r="E1497" s="102"/>
    </row>
    <row r="1498" spans="1:5">
      <c r="A1498" s="102"/>
      <c r="B1498" s="102"/>
      <c r="C1498" s="102"/>
      <c r="D1498" s="103"/>
      <c r="E1498" s="102"/>
    </row>
    <row r="1499" spans="1:5">
      <c r="A1499" s="102"/>
      <c r="B1499" s="102"/>
      <c r="C1499" s="102"/>
      <c r="D1499" s="103"/>
      <c r="E1499" s="102"/>
    </row>
    <row r="1500" spans="1:5">
      <c r="A1500" s="102"/>
      <c r="B1500" s="102"/>
      <c r="C1500" s="102"/>
      <c r="D1500" s="103"/>
      <c r="E1500" s="102"/>
    </row>
    <row r="1501" spans="1:5">
      <c r="A1501" s="102"/>
      <c r="B1501" s="102"/>
      <c r="C1501" s="102"/>
      <c r="D1501" s="103"/>
      <c r="E1501" s="102"/>
    </row>
    <row r="1502" spans="1:5">
      <c r="A1502" s="102"/>
      <c r="B1502" s="102"/>
      <c r="C1502" s="102"/>
      <c r="D1502" s="103"/>
      <c r="E1502" s="102"/>
    </row>
    <row r="1503" spans="1:5">
      <c r="A1503" s="102"/>
      <c r="B1503" s="102"/>
      <c r="C1503" s="102"/>
      <c r="D1503" s="103"/>
      <c r="E1503" s="102"/>
    </row>
    <row r="1504" spans="1:5">
      <c r="A1504" s="102"/>
      <c r="B1504" s="102"/>
      <c r="C1504" s="102"/>
      <c r="D1504" s="103"/>
      <c r="E1504" s="102"/>
    </row>
    <row r="1505" spans="1:5">
      <c r="A1505" s="102"/>
      <c r="B1505" s="102"/>
      <c r="C1505" s="102"/>
      <c r="D1505" s="103"/>
      <c r="E1505" s="102"/>
    </row>
    <row r="1506" spans="1:5">
      <c r="A1506" s="102"/>
      <c r="B1506" s="102"/>
      <c r="C1506" s="102"/>
      <c r="D1506" s="103"/>
      <c r="E1506" s="102"/>
    </row>
    <row r="1507" spans="1:5">
      <c r="A1507" s="102"/>
      <c r="B1507" s="102"/>
      <c r="C1507" s="102"/>
      <c r="D1507" s="103"/>
      <c r="E1507" s="102"/>
    </row>
    <row r="1508" spans="1:5">
      <c r="A1508" s="102"/>
      <c r="B1508" s="102"/>
      <c r="C1508" s="102"/>
      <c r="D1508" s="103"/>
      <c r="E1508" s="102"/>
    </row>
    <row r="1509" spans="1:5">
      <c r="A1509" s="102"/>
      <c r="B1509" s="102"/>
      <c r="C1509" s="102"/>
      <c r="D1509" s="103"/>
      <c r="E1509" s="102"/>
    </row>
    <row r="1510" spans="1:5">
      <c r="A1510" s="102"/>
      <c r="B1510" s="102"/>
      <c r="C1510" s="102"/>
      <c r="D1510" s="103"/>
      <c r="E1510" s="102"/>
    </row>
    <row r="1511" spans="1:5">
      <c r="A1511" s="102"/>
      <c r="B1511" s="102"/>
      <c r="C1511" s="102"/>
      <c r="D1511" s="103"/>
      <c r="E1511" s="102"/>
    </row>
    <row r="1512" spans="1:5">
      <c r="A1512" s="102"/>
      <c r="B1512" s="102"/>
      <c r="C1512" s="102"/>
      <c r="D1512" s="103"/>
      <c r="E1512" s="102"/>
    </row>
    <row r="1513" spans="1:5">
      <c r="A1513" s="102"/>
      <c r="B1513" s="102"/>
      <c r="C1513" s="102"/>
      <c r="D1513" s="103"/>
      <c r="E1513" s="102"/>
    </row>
    <row r="1514" spans="1:5">
      <c r="A1514" s="102"/>
      <c r="B1514" s="102"/>
      <c r="C1514" s="102"/>
      <c r="D1514" s="103"/>
      <c r="E1514" s="102"/>
    </row>
    <row r="1515" spans="1:5">
      <c r="A1515" s="102"/>
      <c r="B1515" s="102"/>
      <c r="C1515" s="102"/>
      <c r="D1515" s="103"/>
      <c r="E1515" s="102"/>
    </row>
    <row r="1516" spans="1:5">
      <c r="A1516" s="102"/>
      <c r="B1516" s="102"/>
      <c r="C1516" s="102"/>
      <c r="D1516" s="103"/>
      <c r="E1516" s="102"/>
    </row>
    <row r="1517" spans="1:5">
      <c r="A1517" s="102"/>
      <c r="B1517" s="102"/>
      <c r="C1517" s="102"/>
      <c r="D1517" s="103"/>
      <c r="E1517" s="102"/>
    </row>
    <row r="1518" spans="1:5">
      <c r="A1518" s="102"/>
      <c r="B1518" s="102"/>
      <c r="C1518" s="102"/>
      <c r="D1518" s="103"/>
      <c r="E1518" s="102"/>
    </row>
    <row r="1519" spans="1:5">
      <c r="A1519" s="102"/>
      <c r="B1519" s="102"/>
      <c r="C1519" s="102"/>
      <c r="D1519" s="103"/>
      <c r="E1519" s="102"/>
    </row>
    <row r="1520" spans="1:5">
      <c r="A1520" s="102"/>
      <c r="B1520" s="102"/>
      <c r="C1520" s="102"/>
      <c r="D1520" s="103"/>
      <c r="E1520" s="102"/>
    </row>
    <row r="1521" spans="1:5">
      <c r="A1521" s="102"/>
      <c r="B1521" s="102"/>
      <c r="C1521" s="102"/>
      <c r="D1521" s="103"/>
      <c r="E1521" s="102"/>
    </row>
    <row r="1522" spans="1:5">
      <c r="A1522" s="102"/>
      <c r="B1522" s="102"/>
      <c r="C1522" s="102"/>
      <c r="D1522" s="103"/>
      <c r="E1522" s="102"/>
    </row>
    <row r="1523" spans="1:5">
      <c r="A1523" s="102"/>
      <c r="B1523" s="102"/>
      <c r="C1523" s="102"/>
      <c r="D1523" s="103"/>
      <c r="E1523" s="102"/>
    </row>
    <row r="1524" spans="1:5">
      <c r="A1524" s="102"/>
      <c r="B1524" s="102"/>
      <c r="C1524" s="102"/>
      <c r="D1524" s="103"/>
      <c r="E1524" s="102"/>
    </row>
    <row r="1525" spans="1:5">
      <c r="A1525" s="102"/>
      <c r="B1525" s="102"/>
      <c r="C1525" s="102"/>
      <c r="D1525" s="103"/>
      <c r="E1525" s="102"/>
    </row>
    <row r="1526" spans="1:5">
      <c r="A1526" s="102"/>
      <c r="B1526" s="102"/>
      <c r="C1526" s="102"/>
      <c r="D1526" s="103"/>
      <c r="E1526" s="102"/>
    </row>
    <row r="1527" spans="1:5">
      <c r="A1527" s="102"/>
      <c r="B1527" s="102"/>
      <c r="C1527" s="102"/>
      <c r="D1527" s="103"/>
      <c r="E1527" s="102"/>
    </row>
    <row r="1528" spans="1:5">
      <c r="A1528" s="102"/>
      <c r="B1528" s="102"/>
      <c r="C1528" s="102"/>
      <c r="D1528" s="103"/>
      <c r="E1528" s="102"/>
    </row>
    <row r="1529" spans="1:5">
      <c r="A1529" s="102"/>
      <c r="B1529" s="102"/>
      <c r="C1529" s="102"/>
      <c r="D1529" s="103"/>
      <c r="E1529" s="102"/>
    </row>
    <row r="1530" spans="1:5">
      <c r="A1530" s="102"/>
      <c r="B1530" s="102"/>
      <c r="C1530" s="102"/>
      <c r="D1530" s="103"/>
      <c r="E1530" s="102"/>
    </row>
    <row r="1531" spans="1:5">
      <c r="A1531" s="102"/>
      <c r="B1531" s="102"/>
      <c r="C1531" s="102"/>
      <c r="D1531" s="103"/>
      <c r="E1531" s="102"/>
    </row>
    <row r="1532" spans="1:5">
      <c r="A1532" s="102"/>
      <c r="B1532" s="102"/>
      <c r="C1532" s="102"/>
      <c r="D1532" s="103"/>
      <c r="E1532" s="102"/>
    </row>
    <row r="1533" spans="1:5">
      <c r="A1533" s="102"/>
      <c r="B1533" s="102"/>
      <c r="C1533" s="102"/>
      <c r="D1533" s="103"/>
      <c r="E1533" s="102"/>
    </row>
    <row r="1534" spans="1:5">
      <c r="A1534" s="102"/>
      <c r="B1534" s="102"/>
      <c r="C1534" s="102"/>
      <c r="D1534" s="103"/>
      <c r="E1534" s="102"/>
    </row>
    <row r="1535" spans="1:5">
      <c r="A1535" s="102"/>
      <c r="B1535" s="102"/>
      <c r="C1535" s="102"/>
      <c r="D1535" s="103"/>
      <c r="E1535" s="102"/>
    </row>
    <row r="1536" spans="1:5">
      <c r="A1536" s="102"/>
      <c r="B1536" s="102"/>
      <c r="C1536" s="102"/>
      <c r="D1536" s="103"/>
      <c r="E1536" s="102"/>
    </row>
    <row r="1537" spans="1:5">
      <c r="A1537" s="102"/>
      <c r="B1537" s="102"/>
      <c r="C1537" s="102"/>
      <c r="D1537" s="103"/>
      <c r="E1537" s="102"/>
    </row>
    <row r="1538" spans="1:5">
      <c r="A1538" s="102"/>
      <c r="B1538" s="102"/>
      <c r="C1538" s="102"/>
      <c r="D1538" s="103"/>
      <c r="E1538" s="102"/>
    </row>
    <row r="1539" spans="1:5">
      <c r="A1539" s="102"/>
      <c r="B1539" s="102"/>
      <c r="C1539" s="102"/>
      <c r="D1539" s="103"/>
      <c r="E1539" s="102"/>
    </row>
    <row r="1540" spans="1:5">
      <c r="A1540" s="102"/>
      <c r="B1540" s="102"/>
      <c r="C1540" s="102"/>
      <c r="D1540" s="103"/>
      <c r="E1540" s="102"/>
    </row>
    <row r="1541" spans="1:5">
      <c r="A1541" s="102"/>
      <c r="B1541" s="102"/>
      <c r="C1541" s="102"/>
      <c r="D1541" s="103"/>
      <c r="E1541" s="102"/>
    </row>
    <row r="1542" spans="1:5">
      <c r="A1542" s="102"/>
      <c r="B1542" s="102"/>
      <c r="C1542" s="102"/>
      <c r="D1542" s="103"/>
      <c r="E1542" s="102"/>
    </row>
    <row r="1543" spans="1:5">
      <c r="A1543" s="102"/>
      <c r="B1543" s="102"/>
      <c r="C1543" s="102"/>
      <c r="D1543" s="103"/>
      <c r="E1543" s="102"/>
    </row>
    <row r="1544" spans="1:5">
      <c r="A1544" s="102"/>
      <c r="B1544" s="102"/>
      <c r="C1544" s="102"/>
      <c r="D1544" s="103"/>
      <c r="E1544" s="102"/>
    </row>
    <row r="1545" spans="1:5">
      <c r="A1545" s="102"/>
      <c r="B1545" s="102"/>
      <c r="C1545" s="102"/>
      <c r="D1545" s="103"/>
      <c r="E1545" s="102"/>
    </row>
    <row r="1546" spans="1:5">
      <c r="A1546" s="102"/>
      <c r="B1546" s="102"/>
      <c r="C1546" s="102"/>
      <c r="D1546" s="103"/>
      <c r="E1546" s="102"/>
    </row>
    <row r="1547" spans="1:5">
      <c r="A1547" s="102"/>
      <c r="B1547" s="102"/>
      <c r="C1547" s="102"/>
      <c r="D1547" s="103"/>
      <c r="E1547" s="102"/>
    </row>
    <row r="1548" spans="1:5">
      <c r="A1548" s="102"/>
      <c r="B1548" s="102"/>
      <c r="C1548" s="102"/>
      <c r="D1548" s="103"/>
      <c r="E1548" s="102"/>
    </row>
    <row r="1549" spans="1:5">
      <c r="A1549" s="102"/>
      <c r="B1549" s="102"/>
      <c r="C1549" s="102"/>
      <c r="D1549" s="103"/>
      <c r="E1549" s="102"/>
    </row>
    <row r="1550" spans="1:5">
      <c r="A1550" s="102"/>
      <c r="B1550" s="102"/>
      <c r="C1550" s="102"/>
      <c r="D1550" s="103"/>
      <c r="E1550" s="102"/>
    </row>
    <row r="1551" spans="1:5">
      <c r="A1551" s="102"/>
      <c r="B1551" s="102"/>
      <c r="C1551" s="102"/>
      <c r="D1551" s="103"/>
      <c r="E1551" s="102"/>
    </row>
    <row r="1552" spans="1:5">
      <c r="A1552" s="102"/>
      <c r="B1552" s="102"/>
      <c r="C1552" s="102"/>
      <c r="D1552" s="103"/>
      <c r="E1552" s="102"/>
    </row>
    <row r="1553" spans="1:5">
      <c r="A1553" s="102"/>
      <c r="B1553" s="102"/>
      <c r="C1553" s="102"/>
      <c r="D1553" s="103"/>
      <c r="E1553" s="102"/>
    </row>
    <row r="1554" spans="1:5">
      <c r="A1554" s="102"/>
      <c r="B1554" s="102"/>
      <c r="C1554" s="102"/>
      <c r="D1554" s="103"/>
      <c r="E1554" s="102"/>
    </row>
    <row r="1555" spans="1:5">
      <c r="A1555" s="102"/>
      <c r="B1555" s="102"/>
      <c r="C1555" s="102"/>
      <c r="D1555" s="103"/>
      <c r="E1555" s="102"/>
    </row>
    <row r="1556" spans="1:5">
      <c r="A1556" s="102"/>
      <c r="B1556" s="102"/>
      <c r="C1556" s="102"/>
      <c r="D1556" s="103"/>
      <c r="E1556" s="102"/>
    </row>
    <row r="1557" spans="1:5">
      <c r="A1557" s="102"/>
      <c r="B1557" s="102"/>
      <c r="C1557" s="102"/>
      <c r="D1557" s="103"/>
      <c r="E1557" s="102"/>
    </row>
    <row r="1558" spans="1:5">
      <c r="A1558" s="102"/>
      <c r="B1558" s="102"/>
      <c r="C1558" s="102"/>
      <c r="D1558" s="103"/>
      <c r="E1558" s="102"/>
    </row>
    <row r="1559" spans="1:5">
      <c r="A1559" s="102"/>
      <c r="B1559" s="102"/>
      <c r="C1559" s="102"/>
      <c r="D1559" s="103"/>
      <c r="E1559" s="102"/>
    </row>
    <row r="1560" spans="1:5">
      <c r="A1560" s="102"/>
      <c r="B1560" s="102"/>
      <c r="C1560" s="102"/>
      <c r="D1560" s="103"/>
      <c r="E1560" s="102"/>
    </row>
    <row r="1561" spans="1:5">
      <c r="A1561" s="102"/>
      <c r="B1561" s="102"/>
      <c r="C1561" s="102"/>
      <c r="D1561" s="103"/>
      <c r="E1561" s="102"/>
    </row>
    <row r="1562" spans="1:5">
      <c r="A1562" s="102"/>
      <c r="B1562" s="102"/>
      <c r="C1562" s="102"/>
      <c r="D1562" s="103"/>
      <c r="E1562" s="102"/>
    </row>
    <row r="1563" spans="1:5">
      <c r="A1563" s="102"/>
      <c r="B1563" s="102"/>
      <c r="C1563" s="102"/>
      <c r="D1563" s="103"/>
      <c r="E1563" s="102"/>
    </row>
    <row r="1564" spans="1:5">
      <c r="A1564" s="102"/>
      <c r="B1564" s="102"/>
      <c r="C1564" s="102"/>
      <c r="D1564" s="103"/>
      <c r="E1564" s="102"/>
    </row>
    <row r="1565" spans="1:5">
      <c r="A1565" s="102"/>
      <c r="B1565" s="102"/>
      <c r="C1565" s="102"/>
      <c r="D1565" s="103"/>
      <c r="E1565" s="102"/>
    </row>
    <row r="1566" spans="1:5">
      <c r="A1566" s="102"/>
      <c r="B1566" s="102"/>
      <c r="C1566" s="102"/>
      <c r="D1566" s="103"/>
      <c r="E1566" s="102"/>
    </row>
    <row r="1567" spans="1:5">
      <c r="A1567" s="102"/>
      <c r="B1567" s="102"/>
      <c r="C1567" s="102"/>
      <c r="D1567" s="103"/>
      <c r="E1567" s="102"/>
    </row>
    <row r="1568" spans="1:5">
      <c r="A1568" s="102"/>
      <c r="B1568" s="102"/>
      <c r="C1568" s="102"/>
      <c r="D1568" s="103"/>
      <c r="E1568" s="102"/>
    </row>
    <row r="1569" spans="1:5">
      <c r="A1569" s="102"/>
      <c r="B1569" s="102"/>
      <c r="C1569" s="102"/>
      <c r="D1569" s="103"/>
      <c r="E1569" s="102"/>
    </row>
    <row r="1570" spans="1:5">
      <c r="A1570" s="102"/>
      <c r="B1570" s="102"/>
      <c r="C1570" s="102"/>
      <c r="D1570" s="103"/>
      <c r="E1570" s="102"/>
    </row>
    <row r="1571" spans="1:5">
      <c r="A1571" s="102"/>
      <c r="B1571" s="102"/>
      <c r="C1571" s="102"/>
      <c r="D1571" s="103"/>
      <c r="E1571" s="102"/>
    </row>
    <row r="1572" spans="1:5">
      <c r="A1572" s="102"/>
      <c r="B1572" s="102"/>
      <c r="C1572" s="102"/>
      <c r="D1572" s="103"/>
      <c r="E1572" s="102"/>
    </row>
    <row r="1573" spans="1:5">
      <c r="A1573" s="102"/>
      <c r="B1573" s="102"/>
      <c r="C1573" s="102"/>
      <c r="D1573" s="103"/>
      <c r="E1573" s="102"/>
    </row>
    <row r="1574" spans="1:5">
      <c r="A1574" s="102"/>
      <c r="B1574" s="102"/>
      <c r="C1574" s="102"/>
      <c r="D1574" s="103"/>
      <c r="E1574" s="102"/>
    </row>
    <row r="1575" spans="1:5">
      <c r="A1575" s="102"/>
      <c r="B1575" s="102"/>
      <c r="C1575" s="102"/>
      <c r="D1575" s="103"/>
      <c r="E1575" s="102"/>
    </row>
    <row r="1576" spans="1:5">
      <c r="A1576" s="102"/>
      <c r="B1576" s="102"/>
      <c r="C1576" s="102"/>
      <c r="D1576" s="103"/>
      <c r="E1576" s="102"/>
    </row>
    <row r="1577" spans="1:5">
      <c r="A1577" s="102"/>
      <c r="B1577" s="102"/>
      <c r="C1577" s="102"/>
      <c r="D1577" s="103"/>
      <c r="E1577" s="102"/>
    </row>
    <row r="1578" spans="1:5">
      <c r="A1578" s="102"/>
      <c r="B1578" s="102"/>
      <c r="C1578" s="102"/>
      <c r="D1578" s="103"/>
      <c r="E1578" s="102"/>
    </row>
    <row r="1579" spans="1:5">
      <c r="A1579" s="102"/>
      <c r="B1579" s="102"/>
      <c r="C1579" s="102"/>
      <c r="D1579" s="103"/>
      <c r="E1579" s="102"/>
    </row>
    <row r="1580" spans="1:5">
      <c r="A1580" s="102"/>
      <c r="B1580" s="102"/>
      <c r="C1580" s="102"/>
      <c r="D1580" s="103"/>
      <c r="E1580" s="102"/>
    </row>
    <row r="1581" spans="1:5">
      <c r="A1581" s="102"/>
      <c r="B1581" s="102"/>
      <c r="C1581" s="102"/>
      <c r="D1581" s="103"/>
      <c r="E1581" s="102"/>
    </row>
    <row r="1582" spans="1:5">
      <c r="A1582" s="102"/>
      <c r="B1582" s="102"/>
      <c r="C1582" s="102"/>
      <c r="D1582" s="103"/>
      <c r="E1582" s="102"/>
    </row>
    <row r="1583" spans="1:5">
      <c r="A1583" s="102"/>
      <c r="B1583" s="102"/>
      <c r="C1583" s="102"/>
      <c r="D1583" s="103"/>
      <c r="E1583" s="102"/>
    </row>
    <row r="1584" spans="1:5">
      <c r="A1584" s="102"/>
      <c r="B1584" s="102"/>
      <c r="C1584" s="102"/>
      <c r="D1584" s="103"/>
      <c r="E1584" s="102"/>
    </row>
    <row r="1585" spans="1:5">
      <c r="A1585" s="102"/>
      <c r="B1585" s="102"/>
      <c r="C1585" s="102"/>
      <c r="D1585" s="103"/>
      <c r="E1585" s="102"/>
    </row>
    <row r="1586" spans="1:5">
      <c r="A1586" s="102"/>
      <c r="B1586" s="102"/>
      <c r="C1586" s="102"/>
      <c r="D1586" s="103"/>
      <c r="E1586" s="102"/>
    </row>
    <row r="1587" spans="1:5">
      <c r="A1587" s="102"/>
      <c r="B1587" s="102"/>
      <c r="C1587" s="102"/>
      <c r="D1587" s="103"/>
      <c r="E1587" s="102"/>
    </row>
    <row r="1588" spans="1:5">
      <c r="A1588" s="102"/>
      <c r="B1588" s="102"/>
      <c r="C1588" s="102"/>
      <c r="D1588" s="103"/>
      <c r="E1588" s="102"/>
    </row>
    <row r="1589" spans="1:5">
      <c r="A1589" s="102"/>
      <c r="B1589" s="102"/>
      <c r="C1589" s="102"/>
      <c r="D1589" s="103"/>
      <c r="E1589" s="102"/>
    </row>
    <row r="1590" spans="1:5">
      <c r="A1590" s="102"/>
      <c r="B1590" s="102"/>
      <c r="C1590" s="102"/>
      <c r="D1590" s="103"/>
      <c r="E1590" s="102"/>
    </row>
    <row r="1591" spans="1:5">
      <c r="A1591" s="102"/>
      <c r="B1591" s="102"/>
      <c r="C1591" s="102"/>
      <c r="D1591" s="103"/>
      <c r="E1591" s="102"/>
    </row>
    <row r="1592" spans="1:5">
      <c r="A1592" s="102"/>
      <c r="B1592" s="102"/>
      <c r="C1592" s="102"/>
      <c r="D1592" s="103"/>
      <c r="E1592" s="102"/>
    </row>
    <row r="1593" spans="1:5">
      <c r="A1593" s="102"/>
      <c r="B1593" s="102"/>
      <c r="C1593" s="102"/>
      <c r="D1593" s="103"/>
      <c r="E1593" s="102"/>
    </row>
    <row r="1594" spans="1:5">
      <c r="A1594" s="102"/>
      <c r="B1594" s="102"/>
      <c r="C1594" s="102"/>
      <c r="D1594" s="103"/>
      <c r="E1594" s="102"/>
    </row>
    <row r="1595" spans="1:5">
      <c r="A1595" s="102"/>
      <c r="B1595" s="102"/>
      <c r="C1595" s="102"/>
      <c r="D1595" s="103"/>
      <c r="E1595" s="102"/>
    </row>
    <row r="1596" spans="1:5">
      <c r="A1596" s="102"/>
      <c r="B1596" s="102"/>
      <c r="C1596" s="102"/>
      <c r="D1596" s="103"/>
      <c r="E1596" s="102"/>
    </row>
    <row r="1597" spans="1:5">
      <c r="A1597" s="102"/>
      <c r="B1597" s="102"/>
      <c r="C1597" s="102"/>
      <c r="D1597" s="103"/>
      <c r="E1597" s="102"/>
    </row>
    <row r="1598" spans="1:5">
      <c r="A1598" s="102"/>
      <c r="B1598" s="102"/>
      <c r="C1598" s="102"/>
      <c r="D1598" s="103"/>
      <c r="E1598" s="102"/>
    </row>
    <row r="1599" spans="1:5">
      <c r="A1599" s="102"/>
      <c r="B1599" s="102"/>
      <c r="C1599" s="102"/>
      <c r="D1599" s="103"/>
      <c r="E1599" s="102"/>
    </row>
    <row r="1600" spans="1:5">
      <c r="A1600" s="102"/>
      <c r="B1600" s="102"/>
      <c r="C1600" s="102"/>
      <c r="D1600" s="103"/>
      <c r="E1600" s="102"/>
    </row>
    <row r="1601" spans="1:5">
      <c r="A1601" s="102"/>
      <c r="B1601" s="102"/>
      <c r="C1601" s="102"/>
      <c r="D1601" s="103"/>
      <c r="E1601" s="102"/>
    </row>
    <row r="1602" spans="1:5">
      <c r="A1602" s="102"/>
      <c r="B1602" s="102"/>
      <c r="C1602" s="102"/>
      <c r="D1602" s="103"/>
      <c r="E1602" s="102"/>
    </row>
    <row r="1603" spans="1:5">
      <c r="A1603" s="102"/>
      <c r="B1603" s="102"/>
      <c r="C1603" s="102"/>
      <c r="D1603" s="103"/>
      <c r="E1603" s="102"/>
    </row>
    <row r="1604" spans="1:5">
      <c r="A1604" s="102"/>
      <c r="B1604" s="102"/>
      <c r="C1604" s="102"/>
      <c r="D1604" s="103"/>
      <c r="E1604" s="102"/>
    </row>
    <row r="1605" spans="1:5">
      <c r="A1605" s="102"/>
      <c r="B1605" s="102"/>
      <c r="C1605" s="102"/>
      <c r="D1605" s="103"/>
      <c r="E1605" s="102"/>
    </row>
    <row r="1606" spans="1:5">
      <c r="A1606" s="102"/>
      <c r="B1606" s="102"/>
      <c r="C1606" s="102"/>
      <c r="D1606" s="103"/>
      <c r="E1606" s="102"/>
    </row>
    <row r="1607" spans="1:5">
      <c r="A1607" s="102"/>
      <c r="B1607" s="102"/>
      <c r="C1607" s="102"/>
      <c r="D1607" s="103"/>
      <c r="E1607" s="102"/>
    </row>
    <row r="1608" spans="1:5">
      <c r="A1608" s="102"/>
      <c r="B1608" s="102"/>
      <c r="C1608" s="102"/>
      <c r="D1608" s="103"/>
      <c r="E1608" s="102"/>
    </row>
    <row r="1609" spans="1:5">
      <c r="A1609" s="102"/>
      <c r="B1609" s="102"/>
      <c r="C1609" s="102"/>
      <c r="D1609" s="103"/>
      <c r="E1609" s="102"/>
    </row>
    <row r="1610" spans="1:5">
      <c r="A1610" s="102"/>
      <c r="B1610" s="102"/>
      <c r="C1610" s="102"/>
      <c r="D1610" s="103"/>
      <c r="E1610" s="102"/>
    </row>
    <row r="1611" spans="1:5">
      <c r="A1611" s="102"/>
      <c r="B1611" s="102"/>
      <c r="C1611" s="102"/>
      <c r="D1611" s="103"/>
      <c r="E1611" s="102"/>
    </row>
    <row r="1612" spans="1:5">
      <c r="A1612" s="102"/>
      <c r="B1612" s="102"/>
      <c r="C1612" s="102"/>
      <c r="D1612" s="103"/>
      <c r="E1612" s="102"/>
    </row>
    <row r="1613" spans="1:5">
      <c r="A1613" s="102"/>
      <c r="B1613" s="102"/>
      <c r="C1613" s="102"/>
      <c r="D1613" s="103"/>
      <c r="E1613" s="102"/>
    </row>
    <row r="1614" spans="1:5">
      <c r="A1614" s="102"/>
      <c r="B1614" s="102"/>
      <c r="C1614" s="102"/>
      <c r="D1614" s="103"/>
      <c r="E1614" s="102"/>
    </row>
    <row r="1615" spans="1:5">
      <c r="A1615" s="102"/>
      <c r="B1615" s="102"/>
      <c r="C1615" s="102"/>
      <c r="D1615" s="103"/>
      <c r="E1615" s="102"/>
    </row>
    <row r="1616" spans="1:5">
      <c r="A1616" s="102"/>
      <c r="B1616" s="102"/>
      <c r="C1616" s="102"/>
      <c r="D1616" s="103"/>
      <c r="E1616" s="102"/>
    </row>
    <row r="1617" spans="1:5">
      <c r="A1617" s="102"/>
      <c r="B1617" s="102"/>
      <c r="C1617" s="102"/>
      <c r="D1617" s="103"/>
      <c r="E1617" s="102"/>
    </row>
    <row r="1618" spans="1:5">
      <c r="A1618" s="102"/>
      <c r="B1618" s="102"/>
      <c r="C1618" s="102"/>
      <c r="D1618" s="103"/>
      <c r="E1618" s="102"/>
    </row>
    <row r="1619" spans="1:5">
      <c r="A1619" s="102"/>
      <c r="B1619" s="102"/>
      <c r="C1619" s="102"/>
      <c r="D1619" s="103"/>
      <c r="E1619" s="102"/>
    </row>
    <row r="1620" spans="1:5">
      <c r="A1620" s="102"/>
      <c r="B1620" s="102"/>
      <c r="C1620" s="102"/>
      <c r="D1620" s="103"/>
      <c r="E1620" s="102"/>
    </row>
    <row r="1621" spans="1:5">
      <c r="A1621" s="102"/>
      <c r="B1621" s="102"/>
      <c r="C1621" s="102"/>
      <c r="D1621" s="103"/>
      <c r="E1621" s="102"/>
    </row>
    <row r="1622" spans="1:5">
      <c r="A1622" s="102"/>
      <c r="B1622" s="102"/>
      <c r="C1622" s="102"/>
      <c r="D1622" s="103"/>
      <c r="E1622" s="102"/>
    </row>
    <row r="1623" spans="1:5">
      <c r="A1623" s="102"/>
      <c r="B1623" s="102"/>
      <c r="C1623" s="102"/>
      <c r="D1623" s="103"/>
      <c r="E1623" s="102"/>
    </row>
    <row r="1624" spans="1:5">
      <c r="A1624" s="102"/>
      <c r="B1624" s="102"/>
      <c r="C1624" s="102"/>
      <c r="D1624" s="103"/>
      <c r="E1624" s="102"/>
    </row>
    <row r="1625" spans="1:5">
      <c r="A1625" s="102"/>
      <c r="B1625" s="102"/>
      <c r="C1625" s="102"/>
      <c r="D1625" s="103"/>
      <c r="E1625" s="102"/>
    </row>
    <row r="1626" spans="1:5">
      <c r="A1626" s="102"/>
      <c r="B1626" s="102"/>
      <c r="C1626" s="102"/>
      <c r="D1626" s="103"/>
      <c r="E1626" s="102"/>
    </row>
    <row r="1627" spans="1:5">
      <c r="A1627" s="102"/>
      <c r="B1627" s="102"/>
      <c r="C1627" s="102"/>
      <c r="D1627" s="103"/>
      <c r="E1627" s="102"/>
    </row>
    <row r="1628" spans="1:5">
      <c r="A1628" s="102"/>
      <c r="B1628" s="102"/>
      <c r="C1628" s="102"/>
      <c r="D1628" s="103"/>
      <c r="E1628" s="102"/>
    </row>
    <row r="1629" spans="1:5">
      <c r="A1629" s="102"/>
      <c r="B1629" s="102"/>
      <c r="C1629" s="102"/>
      <c r="D1629" s="103"/>
      <c r="E1629" s="102"/>
    </row>
    <row r="1630" spans="1:5">
      <c r="A1630" s="102"/>
      <c r="B1630" s="102"/>
      <c r="C1630" s="102"/>
      <c r="D1630" s="103"/>
      <c r="E1630" s="102"/>
    </row>
    <row r="1631" spans="1:5">
      <c r="A1631" s="102"/>
      <c r="B1631" s="102"/>
      <c r="C1631" s="102"/>
      <c r="D1631" s="103"/>
      <c r="E1631" s="102"/>
    </row>
    <row r="1632" spans="1:5">
      <c r="A1632" s="102"/>
      <c r="B1632" s="102"/>
      <c r="C1632" s="102"/>
      <c r="D1632" s="103"/>
      <c r="E1632" s="102"/>
    </row>
    <row r="1633" spans="1:5">
      <c r="A1633" s="102"/>
      <c r="B1633" s="102"/>
      <c r="C1633" s="102"/>
      <c r="D1633" s="103"/>
      <c r="E1633" s="102"/>
    </row>
    <row r="1634" spans="1:5">
      <c r="A1634" s="102"/>
      <c r="B1634" s="102"/>
      <c r="C1634" s="102"/>
      <c r="D1634" s="103"/>
      <c r="E1634" s="102"/>
    </row>
    <row r="1635" spans="1:5">
      <c r="A1635" s="102"/>
      <c r="B1635" s="102"/>
      <c r="C1635" s="102"/>
      <c r="D1635" s="103"/>
      <c r="E1635" s="102"/>
    </row>
    <row r="1636" spans="1:5">
      <c r="A1636" s="102"/>
      <c r="B1636" s="102"/>
      <c r="C1636" s="102"/>
      <c r="D1636" s="103"/>
      <c r="E1636" s="102"/>
    </row>
    <row r="1637" spans="1:5">
      <c r="A1637" s="102"/>
      <c r="B1637" s="102"/>
      <c r="C1637" s="102"/>
      <c r="D1637" s="103"/>
      <c r="E1637" s="102"/>
    </row>
    <row r="1638" spans="1:5">
      <c r="A1638" s="102"/>
      <c r="B1638" s="102"/>
      <c r="C1638" s="102"/>
      <c r="D1638" s="103"/>
      <c r="E1638" s="102"/>
    </row>
    <row r="1639" spans="1:5">
      <c r="A1639" s="102"/>
      <c r="B1639" s="102"/>
      <c r="C1639" s="102"/>
      <c r="D1639" s="103"/>
      <c r="E1639" s="102"/>
    </row>
    <row r="1640" spans="1:5">
      <c r="A1640" s="102"/>
      <c r="B1640" s="102"/>
      <c r="C1640" s="102"/>
      <c r="D1640" s="103"/>
      <c r="E1640" s="102"/>
    </row>
    <row r="1641" spans="1:5">
      <c r="A1641" s="102"/>
      <c r="B1641" s="102"/>
      <c r="C1641" s="102"/>
      <c r="D1641" s="103"/>
      <c r="E1641" s="102"/>
    </row>
    <row r="1642" spans="1:5">
      <c r="A1642" s="102"/>
      <c r="B1642" s="102"/>
      <c r="C1642" s="102"/>
      <c r="D1642" s="103"/>
      <c r="E1642" s="102"/>
    </row>
    <row r="1643" spans="1:5">
      <c r="A1643" s="102"/>
      <c r="B1643" s="102"/>
      <c r="C1643" s="102"/>
      <c r="D1643" s="103"/>
      <c r="E1643" s="102"/>
    </row>
    <row r="1644" spans="1:5">
      <c r="A1644" s="102"/>
      <c r="B1644" s="102"/>
      <c r="C1644" s="102"/>
      <c r="D1644" s="103"/>
      <c r="E1644" s="102"/>
    </row>
    <row r="1645" spans="1:5">
      <c r="A1645" s="102"/>
      <c r="B1645" s="102"/>
      <c r="C1645" s="102"/>
      <c r="D1645" s="103"/>
      <c r="E1645" s="102"/>
    </row>
    <row r="1646" spans="1:5">
      <c r="A1646" s="102"/>
      <c r="B1646" s="102"/>
      <c r="C1646" s="102"/>
      <c r="D1646" s="103"/>
      <c r="E1646" s="102"/>
    </row>
    <row r="1647" spans="1:5">
      <c r="A1647" s="102"/>
      <c r="B1647" s="102"/>
      <c r="C1647" s="102"/>
      <c r="D1647" s="103"/>
      <c r="E1647" s="102"/>
    </row>
    <row r="1648" spans="1:5">
      <c r="A1648" s="102"/>
      <c r="B1648" s="102"/>
      <c r="C1648" s="102"/>
      <c r="D1648" s="103"/>
      <c r="E1648" s="102"/>
    </row>
    <row r="1649" spans="1:5">
      <c r="A1649" s="102"/>
      <c r="B1649" s="102"/>
      <c r="C1649" s="102"/>
      <c r="D1649" s="103"/>
      <c r="E1649" s="102"/>
    </row>
    <row r="1650" spans="1:5">
      <c r="A1650" s="102"/>
      <c r="B1650" s="102"/>
      <c r="C1650" s="102"/>
      <c r="D1650" s="103"/>
      <c r="E1650" s="102"/>
    </row>
    <row r="1651" spans="1:5">
      <c r="A1651" s="102"/>
      <c r="B1651" s="102"/>
      <c r="C1651" s="102"/>
      <c r="D1651" s="103"/>
      <c r="E1651" s="102"/>
    </row>
    <row r="1652" spans="1:5">
      <c r="A1652" s="102"/>
      <c r="B1652" s="102"/>
      <c r="C1652" s="102"/>
      <c r="D1652" s="103"/>
      <c r="E1652" s="102"/>
    </row>
    <row r="1653" spans="1:5">
      <c r="A1653" s="102"/>
      <c r="B1653" s="102"/>
      <c r="C1653" s="102"/>
      <c r="D1653" s="103"/>
      <c r="E1653" s="102"/>
    </row>
    <row r="1654" spans="1:5">
      <c r="A1654" s="102"/>
      <c r="B1654" s="102"/>
      <c r="C1654" s="102"/>
      <c r="D1654" s="103"/>
      <c r="E1654" s="102"/>
    </row>
    <row r="1655" spans="1:5">
      <c r="A1655" s="102"/>
      <c r="B1655" s="102"/>
      <c r="C1655" s="102"/>
      <c r="D1655" s="103"/>
      <c r="E1655" s="102"/>
    </row>
    <row r="1656" spans="1:5">
      <c r="A1656" s="102"/>
      <c r="B1656" s="102"/>
      <c r="C1656" s="102"/>
      <c r="D1656" s="103"/>
      <c r="E1656" s="102"/>
    </row>
    <row r="1657" spans="1:5">
      <c r="A1657" s="102"/>
      <c r="B1657" s="102"/>
      <c r="C1657" s="102"/>
      <c r="D1657" s="103"/>
      <c r="E1657" s="102"/>
    </row>
    <row r="1658" spans="1:5">
      <c r="A1658" s="102"/>
      <c r="B1658" s="102"/>
      <c r="C1658" s="102"/>
      <c r="D1658" s="103"/>
      <c r="E1658" s="102"/>
    </row>
    <row r="1659" spans="1:5">
      <c r="A1659" s="102"/>
      <c r="B1659" s="102"/>
      <c r="C1659" s="102"/>
      <c r="D1659" s="103"/>
      <c r="E1659" s="102"/>
    </row>
    <row r="1660" spans="1:5">
      <c r="A1660" s="102"/>
      <c r="B1660" s="102"/>
      <c r="C1660" s="102"/>
      <c r="D1660" s="103"/>
      <c r="E1660" s="102"/>
    </row>
    <row r="1661" spans="1:5">
      <c r="A1661" s="102"/>
      <c r="B1661" s="102"/>
      <c r="C1661" s="102"/>
      <c r="D1661" s="103"/>
      <c r="E1661" s="102"/>
    </row>
    <row r="1662" spans="1:5">
      <c r="A1662" s="102"/>
      <c r="B1662" s="102"/>
      <c r="C1662" s="102"/>
      <c r="D1662" s="103"/>
      <c r="E1662" s="102"/>
    </row>
    <row r="1663" spans="1:5">
      <c r="A1663" s="102"/>
      <c r="B1663" s="102"/>
      <c r="C1663" s="102"/>
      <c r="D1663" s="103"/>
      <c r="E1663" s="102"/>
    </row>
    <row r="1664" spans="1:5">
      <c r="A1664" s="102"/>
      <c r="B1664" s="102"/>
      <c r="C1664" s="102"/>
      <c r="D1664" s="103"/>
      <c r="E1664" s="102"/>
    </row>
    <row r="1665" spans="1:5">
      <c r="A1665" s="102"/>
      <c r="B1665" s="102"/>
      <c r="C1665" s="102"/>
      <c r="D1665" s="103"/>
      <c r="E1665" s="102"/>
    </row>
    <row r="1666" spans="1:5">
      <c r="A1666" s="102"/>
      <c r="B1666" s="102"/>
      <c r="C1666" s="102"/>
      <c r="D1666" s="103"/>
      <c r="E1666" s="102"/>
    </row>
    <row r="1667" spans="1:5">
      <c r="A1667" s="102"/>
      <c r="B1667" s="102"/>
      <c r="C1667" s="102"/>
      <c r="D1667" s="103"/>
      <c r="E1667" s="102"/>
    </row>
    <row r="1668" spans="1:5">
      <c r="A1668" s="102"/>
      <c r="B1668" s="102"/>
      <c r="C1668" s="102"/>
      <c r="D1668" s="103"/>
      <c r="E1668" s="102"/>
    </row>
    <row r="1669" spans="1:5">
      <c r="A1669" s="102"/>
      <c r="B1669" s="102"/>
      <c r="C1669" s="102"/>
      <c r="D1669" s="103"/>
      <c r="E1669" s="102"/>
    </row>
    <row r="1670" spans="1:5">
      <c r="A1670" s="102"/>
      <c r="B1670" s="102"/>
      <c r="C1670" s="102"/>
      <c r="D1670" s="103"/>
      <c r="E1670" s="102"/>
    </row>
    <row r="1671" spans="1:5">
      <c r="A1671" s="102"/>
      <c r="B1671" s="102"/>
      <c r="C1671" s="102"/>
      <c r="D1671" s="103"/>
      <c r="E1671" s="102"/>
    </row>
    <row r="1672" spans="1:5">
      <c r="A1672" s="102"/>
      <c r="B1672" s="102"/>
      <c r="C1672" s="102"/>
      <c r="D1672" s="103"/>
      <c r="E1672" s="102"/>
    </row>
    <row r="1673" spans="1:5">
      <c r="A1673" s="102"/>
      <c r="B1673" s="102"/>
      <c r="C1673" s="102"/>
      <c r="D1673" s="103"/>
      <c r="E1673" s="102"/>
    </row>
    <row r="1674" spans="1:5">
      <c r="A1674" s="102"/>
      <c r="B1674" s="102"/>
      <c r="C1674" s="102"/>
      <c r="D1674" s="103"/>
      <c r="E1674" s="102"/>
    </row>
    <row r="1675" spans="1:5">
      <c r="A1675" s="102"/>
      <c r="B1675" s="102"/>
      <c r="C1675" s="102"/>
      <c r="D1675" s="103"/>
      <c r="E1675" s="102"/>
    </row>
    <row r="1676" spans="1:5">
      <c r="A1676" s="102"/>
      <c r="B1676" s="102"/>
      <c r="C1676" s="102"/>
      <c r="D1676" s="103"/>
      <c r="E1676" s="102"/>
    </row>
    <row r="1677" spans="1:5">
      <c r="A1677" s="102"/>
      <c r="B1677" s="102"/>
      <c r="C1677" s="102"/>
      <c r="D1677" s="103"/>
      <c r="E1677" s="102"/>
    </row>
    <row r="1678" spans="1:5">
      <c r="A1678" s="102"/>
      <c r="B1678" s="102"/>
      <c r="C1678" s="102"/>
      <c r="D1678" s="103"/>
      <c r="E1678" s="102"/>
    </row>
    <row r="1679" spans="1:5">
      <c r="A1679" s="102"/>
      <c r="B1679" s="102"/>
      <c r="C1679" s="102"/>
      <c r="D1679" s="103"/>
      <c r="E1679" s="102"/>
    </row>
    <row r="1680" spans="1:5">
      <c r="A1680" s="102"/>
      <c r="B1680" s="102"/>
      <c r="C1680" s="102"/>
      <c r="D1680" s="103"/>
      <c r="E1680" s="102"/>
    </row>
    <row r="1681" spans="1:5">
      <c r="A1681" s="102"/>
      <c r="B1681" s="102"/>
      <c r="C1681" s="102"/>
      <c r="D1681" s="103"/>
      <c r="E1681" s="102"/>
    </row>
    <row r="1682" spans="1:5">
      <c r="A1682" s="102"/>
      <c r="B1682" s="102"/>
      <c r="C1682" s="102"/>
      <c r="D1682" s="103"/>
      <c r="E1682" s="102"/>
    </row>
    <row r="1683" spans="1:5">
      <c r="A1683" s="102"/>
      <c r="B1683" s="102"/>
      <c r="C1683" s="102"/>
      <c r="D1683" s="103"/>
      <c r="E1683" s="102"/>
    </row>
    <row r="1684" spans="1:5">
      <c r="A1684" s="102"/>
      <c r="B1684" s="102"/>
      <c r="C1684" s="102"/>
      <c r="D1684" s="103"/>
      <c r="E1684" s="102"/>
    </row>
    <row r="1685" spans="1:5">
      <c r="A1685" s="102"/>
      <c r="B1685" s="102"/>
      <c r="C1685" s="102"/>
      <c r="D1685" s="103"/>
      <c r="E1685" s="102"/>
    </row>
    <row r="1686" spans="1:5">
      <c r="A1686" s="102"/>
      <c r="B1686" s="102"/>
      <c r="C1686" s="102"/>
      <c r="D1686" s="103"/>
      <c r="E1686" s="102"/>
    </row>
    <row r="1687" spans="1:5">
      <c r="A1687" s="102"/>
      <c r="B1687" s="102"/>
      <c r="C1687" s="102"/>
      <c r="D1687" s="103"/>
      <c r="E1687" s="102"/>
    </row>
    <row r="1688" spans="1:5">
      <c r="A1688" s="102"/>
      <c r="B1688" s="102"/>
      <c r="C1688" s="102"/>
      <c r="D1688" s="103"/>
      <c r="E1688" s="102"/>
    </row>
    <row r="1689" spans="1:5">
      <c r="A1689" s="102"/>
      <c r="B1689" s="102"/>
      <c r="C1689" s="102"/>
      <c r="D1689" s="103"/>
      <c r="E1689" s="102"/>
    </row>
    <row r="1690" spans="1:5">
      <c r="A1690" s="102"/>
      <c r="B1690" s="102"/>
      <c r="C1690" s="102"/>
      <c r="D1690" s="103"/>
      <c r="E1690" s="102"/>
    </row>
    <row r="1691" spans="1:5">
      <c r="A1691" s="102"/>
      <c r="B1691" s="102"/>
      <c r="C1691" s="102"/>
      <c r="D1691" s="103"/>
      <c r="E1691" s="102"/>
    </row>
    <row r="1692" spans="1:5">
      <c r="A1692" s="102"/>
      <c r="B1692" s="102"/>
      <c r="C1692" s="102"/>
      <c r="D1692" s="103"/>
      <c r="E1692" s="102"/>
    </row>
    <row r="1693" spans="1:5">
      <c r="A1693" s="102"/>
      <c r="B1693" s="102"/>
      <c r="C1693" s="102"/>
      <c r="D1693" s="103"/>
      <c r="E1693" s="102"/>
    </row>
    <row r="1694" spans="1:5">
      <c r="A1694" s="102"/>
      <c r="B1694" s="102"/>
      <c r="C1694" s="102"/>
      <c r="D1694" s="103"/>
      <c r="E1694" s="102"/>
    </row>
    <row r="1695" spans="1:5">
      <c r="A1695" s="102"/>
      <c r="B1695" s="102"/>
      <c r="C1695" s="102"/>
      <c r="D1695" s="103"/>
      <c r="E1695" s="102"/>
    </row>
    <row r="1696" spans="1:5">
      <c r="A1696" s="102"/>
      <c r="B1696" s="102"/>
      <c r="C1696" s="102"/>
      <c r="D1696" s="103"/>
      <c r="E1696" s="102"/>
    </row>
    <row r="1697" spans="1:5">
      <c r="A1697" s="102"/>
      <c r="B1697" s="102"/>
      <c r="C1697" s="102"/>
      <c r="D1697" s="103"/>
      <c r="E1697" s="102"/>
    </row>
    <row r="1698" spans="1:5">
      <c r="A1698" s="102"/>
      <c r="B1698" s="102"/>
      <c r="C1698" s="102"/>
      <c r="D1698" s="103"/>
      <c r="E1698" s="102"/>
    </row>
    <row r="1699" spans="1:5">
      <c r="A1699" s="102"/>
      <c r="B1699" s="102"/>
      <c r="C1699" s="102"/>
      <c r="D1699" s="103"/>
      <c r="E1699" s="102"/>
    </row>
    <row r="1700" spans="1:5">
      <c r="A1700" s="102"/>
      <c r="B1700" s="102"/>
      <c r="C1700" s="102"/>
      <c r="D1700" s="103"/>
      <c r="E1700" s="102"/>
    </row>
    <row r="1701" spans="1:5">
      <c r="A1701" s="102"/>
      <c r="B1701" s="102"/>
      <c r="C1701" s="102"/>
      <c r="D1701" s="103"/>
      <c r="E1701" s="102"/>
    </row>
    <row r="1702" spans="1:5">
      <c r="A1702" s="102"/>
      <c r="B1702" s="102"/>
      <c r="C1702" s="102"/>
      <c r="D1702" s="103"/>
      <c r="E1702" s="102"/>
    </row>
    <row r="1703" spans="1:5">
      <c r="A1703" s="102"/>
      <c r="B1703" s="102"/>
      <c r="C1703" s="102"/>
      <c r="D1703" s="103"/>
      <c r="E1703" s="102"/>
    </row>
    <row r="1704" spans="1:5">
      <c r="A1704" s="102"/>
      <c r="B1704" s="102"/>
      <c r="C1704" s="102"/>
      <c r="D1704" s="103"/>
      <c r="E1704" s="102"/>
    </row>
    <row r="1705" spans="1:5">
      <c r="A1705" s="102"/>
      <c r="B1705" s="102"/>
      <c r="C1705" s="102"/>
      <c r="D1705" s="103"/>
      <c r="E1705" s="102"/>
    </row>
    <row r="1706" spans="1:5">
      <c r="A1706" s="102"/>
      <c r="B1706" s="102"/>
      <c r="C1706" s="102"/>
      <c r="D1706" s="103"/>
      <c r="E1706" s="102"/>
    </row>
    <row r="1707" spans="1:5">
      <c r="A1707" s="102"/>
      <c r="B1707" s="102"/>
      <c r="C1707" s="102"/>
      <c r="D1707" s="103"/>
      <c r="E1707" s="102"/>
    </row>
    <row r="1708" spans="1:5">
      <c r="A1708" s="102"/>
      <c r="B1708" s="102"/>
      <c r="C1708" s="102"/>
      <c r="D1708" s="103"/>
      <c r="E1708" s="102"/>
    </row>
    <row r="1709" spans="1:5">
      <c r="A1709" s="102"/>
      <c r="B1709" s="102"/>
      <c r="C1709" s="102"/>
      <c r="D1709" s="103"/>
      <c r="E1709" s="102"/>
    </row>
    <row r="1710" spans="1:5">
      <c r="A1710" s="102"/>
      <c r="B1710" s="102"/>
      <c r="C1710" s="102"/>
      <c r="D1710" s="103"/>
      <c r="E1710" s="102"/>
    </row>
    <row r="1711" spans="1:5">
      <c r="A1711" s="102"/>
      <c r="B1711" s="102"/>
      <c r="C1711" s="102"/>
      <c r="D1711" s="103"/>
      <c r="E1711" s="102"/>
    </row>
    <row r="1712" spans="1:5">
      <c r="A1712" s="102"/>
      <c r="B1712" s="102"/>
      <c r="C1712" s="102"/>
      <c r="D1712" s="103"/>
      <c r="E1712" s="102"/>
    </row>
    <row r="1713" spans="1:5">
      <c r="A1713" s="102"/>
      <c r="B1713" s="102"/>
      <c r="C1713" s="102"/>
      <c r="D1713" s="103"/>
      <c r="E1713" s="102"/>
    </row>
    <row r="1714" spans="1:5">
      <c r="A1714" s="102"/>
      <c r="B1714" s="102"/>
      <c r="C1714" s="102"/>
      <c r="D1714" s="103"/>
      <c r="E1714" s="102"/>
    </row>
    <row r="1715" spans="1:5">
      <c r="A1715" s="102"/>
      <c r="B1715" s="102"/>
      <c r="C1715" s="102"/>
      <c r="D1715" s="103"/>
      <c r="E1715" s="102"/>
    </row>
    <row r="1716" spans="1:5">
      <c r="A1716" s="102"/>
      <c r="B1716" s="102"/>
      <c r="C1716" s="102"/>
      <c r="D1716" s="103"/>
      <c r="E1716" s="102"/>
    </row>
    <row r="1717" spans="1:5">
      <c r="A1717" s="102"/>
      <c r="B1717" s="102"/>
      <c r="C1717" s="102"/>
      <c r="D1717" s="103"/>
      <c r="E1717" s="102"/>
    </row>
    <row r="1718" spans="1:5">
      <c r="A1718" s="102"/>
      <c r="B1718" s="102"/>
      <c r="C1718" s="102"/>
      <c r="D1718" s="103"/>
      <c r="E1718" s="102"/>
    </row>
    <row r="1719" spans="1:5">
      <c r="A1719" s="102"/>
      <c r="B1719" s="102"/>
      <c r="C1719" s="102"/>
      <c r="D1719" s="103"/>
      <c r="E1719" s="102"/>
    </row>
    <row r="1720" spans="1:5">
      <c r="A1720" s="102"/>
      <c r="B1720" s="102"/>
      <c r="C1720" s="102"/>
      <c r="D1720" s="103"/>
      <c r="E1720" s="102"/>
    </row>
    <row r="1721" spans="1:5">
      <c r="A1721" s="102"/>
      <c r="B1721" s="102"/>
      <c r="C1721" s="102"/>
      <c r="D1721" s="103"/>
      <c r="E1721" s="102"/>
    </row>
    <row r="1722" spans="1:5">
      <c r="A1722" s="102"/>
      <c r="B1722" s="102"/>
      <c r="C1722" s="102"/>
      <c r="D1722" s="103"/>
      <c r="E1722" s="102"/>
    </row>
    <row r="1723" spans="1:5">
      <c r="A1723" s="102"/>
      <c r="B1723" s="102"/>
      <c r="C1723" s="102"/>
      <c r="D1723" s="103"/>
      <c r="E1723" s="102"/>
    </row>
    <row r="1724" spans="1:5">
      <c r="A1724" s="102"/>
      <c r="B1724" s="102"/>
      <c r="C1724" s="102"/>
      <c r="D1724" s="103"/>
      <c r="E1724" s="102"/>
    </row>
    <row r="1725" spans="1:5">
      <c r="A1725" s="102"/>
      <c r="B1725" s="102"/>
      <c r="C1725" s="102"/>
      <c r="D1725" s="103"/>
      <c r="E1725" s="102"/>
    </row>
    <row r="1726" spans="1:5">
      <c r="A1726" s="102"/>
      <c r="B1726" s="102"/>
      <c r="C1726" s="102"/>
      <c r="D1726" s="103"/>
      <c r="E1726" s="102"/>
    </row>
    <row r="1727" spans="1:5">
      <c r="A1727" s="102"/>
      <c r="B1727" s="102"/>
      <c r="C1727" s="102"/>
      <c r="D1727" s="103"/>
      <c r="E1727" s="102"/>
    </row>
    <row r="1728" spans="1:5">
      <c r="A1728" s="102"/>
      <c r="B1728" s="102"/>
      <c r="C1728" s="102"/>
      <c r="D1728" s="103"/>
      <c r="E1728" s="102"/>
    </row>
    <row r="1729" spans="1:5">
      <c r="A1729" s="102"/>
      <c r="B1729" s="102"/>
      <c r="C1729" s="102"/>
      <c r="D1729" s="103"/>
      <c r="E1729" s="102"/>
    </row>
    <row r="1730" spans="1:5">
      <c r="A1730" s="102"/>
      <c r="B1730" s="102"/>
      <c r="C1730" s="102"/>
      <c r="D1730" s="103"/>
      <c r="E1730" s="102"/>
    </row>
    <row r="1731" spans="1:5">
      <c r="A1731" s="102"/>
      <c r="B1731" s="102"/>
      <c r="C1731" s="102"/>
      <c r="D1731" s="103"/>
      <c r="E1731" s="102"/>
    </row>
    <row r="1732" spans="1:5">
      <c r="A1732" s="102"/>
      <c r="B1732" s="102"/>
      <c r="C1732" s="102"/>
      <c r="D1732" s="103"/>
      <c r="E1732" s="102"/>
    </row>
    <row r="1733" spans="1:5">
      <c r="A1733" s="102"/>
      <c r="B1733" s="102"/>
      <c r="C1733" s="102"/>
      <c r="D1733" s="103"/>
      <c r="E1733" s="102"/>
    </row>
    <row r="1734" spans="1:5">
      <c r="A1734" s="102"/>
      <c r="B1734" s="102"/>
      <c r="C1734" s="102"/>
      <c r="D1734" s="103"/>
      <c r="E1734" s="102"/>
    </row>
    <row r="1735" spans="1:5">
      <c r="A1735" s="102"/>
      <c r="B1735" s="102"/>
      <c r="C1735" s="102"/>
      <c r="D1735" s="103"/>
      <c r="E1735" s="102"/>
    </row>
    <row r="1736" spans="1:5">
      <c r="A1736" s="102"/>
      <c r="B1736" s="102"/>
      <c r="C1736" s="102"/>
      <c r="D1736" s="103"/>
      <c r="E1736" s="102"/>
    </row>
    <row r="1737" spans="1:5">
      <c r="A1737" s="102"/>
      <c r="B1737" s="102"/>
      <c r="C1737" s="102"/>
      <c r="D1737" s="103"/>
      <c r="E1737" s="102"/>
    </row>
    <row r="1738" spans="1:5">
      <c r="A1738" s="102"/>
      <c r="B1738" s="102"/>
      <c r="C1738" s="102"/>
      <c r="D1738" s="103"/>
      <c r="E1738" s="102"/>
    </row>
    <row r="1739" spans="1:5">
      <c r="A1739" s="102"/>
      <c r="B1739" s="102"/>
      <c r="C1739" s="102"/>
      <c r="D1739" s="103"/>
      <c r="E1739" s="102"/>
    </row>
    <row r="1740" spans="1:5">
      <c r="A1740" s="102"/>
      <c r="B1740" s="102"/>
      <c r="C1740" s="102"/>
      <c r="D1740" s="103"/>
      <c r="E1740" s="102"/>
    </row>
    <row r="1741" spans="1:5">
      <c r="A1741" s="102"/>
      <c r="B1741" s="102"/>
      <c r="C1741" s="102"/>
      <c r="D1741" s="103"/>
      <c r="E1741" s="102"/>
    </row>
    <row r="1742" spans="1:5">
      <c r="A1742" s="102"/>
      <c r="B1742" s="102"/>
      <c r="C1742" s="102"/>
      <c r="D1742" s="103"/>
      <c r="E1742" s="102"/>
    </row>
    <row r="1743" spans="1:5">
      <c r="A1743" s="102"/>
      <c r="B1743" s="102"/>
      <c r="C1743" s="102"/>
      <c r="D1743" s="103"/>
      <c r="E1743" s="102"/>
    </row>
    <row r="1744" spans="1:5">
      <c r="A1744" s="102"/>
      <c r="B1744" s="102"/>
      <c r="C1744" s="102"/>
      <c r="D1744" s="103"/>
      <c r="E1744" s="102"/>
    </row>
    <row r="1745" spans="1:5">
      <c r="A1745" s="102"/>
      <c r="B1745" s="102"/>
      <c r="C1745" s="102"/>
      <c r="D1745" s="103"/>
      <c r="E1745" s="102"/>
    </row>
    <row r="1746" spans="1:5">
      <c r="A1746" s="102"/>
      <c r="B1746" s="102"/>
      <c r="C1746" s="102"/>
      <c r="D1746" s="103"/>
      <c r="E1746" s="102"/>
    </row>
    <row r="1747" spans="1:5">
      <c r="A1747" s="102"/>
      <c r="B1747" s="102"/>
      <c r="C1747" s="102"/>
      <c r="D1747" s="103"/>
      <c r="E1747" s="102"/>
    </row>
    <row r="1748" spans="1:5">
      <c r="A1748" s="102"/>
      <c r="B1748" s="102"/>
      <c r="C1748" s="102"/>
      <c r="D1748" s="103"/>
      <c r="E1748" s="102"/>
    </row>
    <row r="1749" spans="1:5">
      <c r="A1749" s="102"/>
      <c r="B1749" s="102"/>
      <c r="C1749" s="102"/>
      <c r="D1749" s="103"/>
      <c r="E1749" s="102"/>
    </row>
    <row r="1750" spans="1:5">
      <c r="A1750" s="102"/>
      <c r="B1750" s="102"/>
      <c r="C1750" s="102"/>
      <c r="D1750" s="103"/>
      <c r="E1750" s="102"/>
    </row>
    <row r="1751" spans="1:5">
      <c r="A1751" s="102"/>
      <c r="B1751" s="102"/>
      <c r="C1751" s="102"/>
      <c r="D1751" s="103"/>
      <c r="E1751" s="102"/>
    </row>
    <row r="1752" spans="1:5">
      <c r="A1752" s="102"/>
      <c r="B1752" s="102"/>
      <c r="C1752" s="102"/>
      <c r="D1752" s="103"/>
      <c r="E1752" s="102"/>
    </row>
    <row r="1753" spans="1:5">
      <c r="A1753" s="102"/>
      <c r="B1753" s="102"/>
      <c r="C1753" s="102"/>
      <c r="D1753" s="103"/>
      <c r="E1753" s="102"/>
    </row>
    <row r="1754" spans="1:5">
      <c r="A1754" s="102"/>
      <c r="B1754" s="102"/>
      <c r="C1754" s="102"/>
      <c r="D1754" s="103"/>
      <c r="E1754" s="102"/>
    </row>
    <row r="1755" spans="1:5">
      <c r="A1755" s="102"/>
      <c r="B1755" s="102"/>
      <c r="C1755" s="102"/>
      <c r="D1755" s="103"/>
      <c r="E1755" s="102"/>
    </row>
    <row r="1756" spans="1:5">
      <c r="A1756" s="102"/>
      <c r="B1756" s="102"/>
      <c r="C1756" s="102"/>
      <c r="D1756" s="103"/>
      <c r="E1756" s="102"/>
    </row>
    <row r="1757" spans="1:5">
      <c r="A1757" s="102"/>
      <c r="B1757" s="102"/>
      <c r="C1757" s="102"/>
      <c r="D1757" s="103"/>
      <c r="E1757" s="102"/>
    </row>
    <row r="1758" spans="1:5">
      <c r="A1758" s="102"/>
      <c r="B1758" s="102"/>
      <c r="C1758" s="102"/>
      <c r="D1758" s="103"/>
      <c r="E1758" s="102"/>
    </row>
    <row r="1759" spans="1:5">
      <c r="A1759" s="102"/>
      <c r="B1759" s="102"/>
      <c r="C1759" s="102"/>
      <c r="D1759" s="103"/>
      <c r="E1759" s="102"/>
    </row>
    <row r="1760" spans="1:5">
      <c r="A1760" s="102"/>
      <c r="B1760" s="102"/>
      <c r="C1760" s="102"/>
      <c r="D1760" s="103"/>
      <c r="E1760" s="102"/>
    </row>
    <row r="1761" spans="1:5">
      <c r="A1761" s="102"/>
      <c r="B1761" s="102"/>
      <c r="C1761" s="102"/>
      <c r="D1761" s="103"/>
      <c r="E1761" s="102"/>
    </row>
    <row r="1762" spans="1:5">
      <c r="A1762" s="102"/>
      <c r="B1762" s="102"/>
      <c r="C1762" s="102"/>
      <c r="D1762" s="103"/>
      <c r="E1762" s="102"/>
    </row>
    <row r="1763" spans="1:5">
      <c r="A1763" s="102"/>
      <c r="B1763" s="102"/>
      <c r="C1763" s="102"/>
      <c r="D1763" s="103"/>
      <c r="E1763" s="102"/>
    </row>
    <row r="1764" spans="1:5">
      <c r="A1764" s="102"/>
      <c r="B1764" s="102"/>
      <c r="C1764" s="102"/>
      <c r="D1764" s="103"/>
      <c r="E1764" s="102"/>
    </row>
    <row r="1765" spans="1:5">
      <c r="A1765" s="102"/>
      <c r="B1765" s="102"/>
      <c r="C1765" s="102"/>
      <c r="D1765" s="103"/>
      <c r="E1765" s="102"/>
    </row>
    <row r="1766" spans="1:5">
      <c r="A1766" s="102"/>
      <c r="B1766" s="102"/>
      <c r="C1766" s="102"/>
      <c r="D1766" s="103"/>
      <c r="E1766" s="102"/>
    </row>
    <row r="1767" spans="1:5">
      <c r="A1767" s="102"/>
      <c r="B1767" s="102"/>
      <c r="C1767" s="102"/>
      <c r="D1767" s="103"/>
      <c r="E1767" s="102"/>
    </row>
    <row r="1768" spans="1:5">
      <c r="A1768" s="102"/>
      <c r="B1768" s="102"/>
      <c r="C1768" s="102"/>
      <c r="D1768" s="103"/>
      <c r="E1768" s="102"/>
    </row>
    <row r="1769" spans="1:5">
      <c r="A1769" s="102"/>
      <c r="B1769" s="102"/>
      <c r="C1769" s="102"/>
      <c r="D1769" s="103"/>
      <c r="E1769" s="102"/>
    </row>
    <row r="1770" spans="1:5">
      <c r="A1770" s="102"/>
      <c r="B1770" s="102"/>
      <c r="C1770" s="102"/>
      <c r="D1770" s="103"/>
      <c r="E1770" s="102"/>
    </row>
    <row r="1771" spans="1:5">
      <c r="A1771" s="102"/>
      <c r="B1771" s="102"/>
      <c r="C1771" s="102"/>
      <c r="D1771" s="103"/>
      <c r="E1771" s="102"/>
    </row>
    <row r="1772" spans="1:5">
      <c r="A1772" s="102"/>
      <c r="B1772" s="102"/>
      <c r="C1772" s="102"/>
      <c r="D1772" s="103"/>
      <c r="E1772" s="102"/>
    </row>
    <row r="1773" spans="1:5">
      <c r="A1773" s="102"/>
      <c r="B1773" s="102"/>
      <c r="C1773" s="102"/>
      <c r="D1773" s="103"/>
      <c r="E1773" s="102"/>
    </row>
    <row r="1774" spans="1:5">
      <c r="A1774" s="102"/>
      <c r="B1774" s="102"/>
      <c r="C1774" s="102"/>
      <c r="D1774" s="103"/>
      <c r="E1774" s="102"/>
    </row>
    <row r="1775" spans="1:5">
      <c r="A1775" s="102"/>
      <c r="B1775" s="102"/>
      <c r="C1775" s="102"/>
      <c r="D1775" s="103"/>
      <c r="E1775" s="102"/>
    </row>
    <row r="1776" spans="1:5">
      <c r="A1776" s="102"/>
      <c r="B1776" s="102"/>
      <c r="C1776" s="102"/>
      <c r="D1776" s="103"/>
      <c r="E1776" s="102"/>
    </row>
    <row r="1777" spans="1:5">
      <c r="A1777" s="102"/>
      <c r="B1777" s="102"/>
      <c r="C1777" s="102"/>
      <c r="D1777" s="103"/>
      <c r="E1777" s="102"/>
    </row>
    <row r="1778" spans="1:5">
      <c r="A1778" s="102"/>
      <c r="B1778" s="102"/>
      <c r="C1778" s="102"/>
      <c r="D1778" s="103"/>
      <c r="E1778" s="102"/>
    </row>
    <row r="1779" spans="1:5">
      <c r="A1779" s="102"/>
      <c r="B1779" s="102"/>
      <c r="C1779" s="102"/>
      <c r="D1779" s="103"/>
      <c r="E1779" s="102"/>
    </row>
    <row r="1780" spans="1:5">
      <c r="A1780" s="102"/>
      <c r="B1780" s="102"/>
      <c r="C1780" s="102"/>
      <c r="D1780" s="103"/>
      <c r="E1780" s="102"/>
    </row>
    <row r="1781" spans="1:5">
      <c r="A1781" s="102"/>
      <c r="B1781" s="102"/>
      <c r="C1781" s="102"/>
      <c r="D1781" s="103"/>
      <c r="E1781" s="102"/>
    </row>
    <row r="1782" spans="1:5">
      <c r="A1782" s="102"/>
      <c r="B1782" s="102"/>
      <c r="C1782" s="102"/>
      <c r="D1782" s="103"/>
      <c r="E1782" s="102"/>
    </row>
    <row r="1783" spans="1:5">
      <c r="A1783" s="102"/>
      <c r="B1783" s="102"/>
      <c r="C1783" s="102"/>
      <c r="D1783" s="103"/>
      <c r="E1783" s="102"/>
    </row>
    <row r="1784" spans="1:5">
      <c r="A1784" s="102"/>
      <c r="B1784" s="102"/>
      <c r="C1784" s="102"/>
      <c r="D1784" s="103"/>
      <c r="E1784" s="102"/>
    </row>
    <row r="1785" spans="1:5">
      <c r="A1785" s="102"/>
      <c r="B1785" s="102"/>
      <c r="C1785" s="102"/>
      <c r="D1785" s="103"/>
      <c r="E1785" s="102"/>
    </row>
    <row r="1786" spans="1:5">
      <c r="A1786" s="102"/>
      <c r="B1786" s="102"/>
      <c r="C1786" s="102"/>
      <c r="D1786" s="103"/>
      <c r="E1786" s="102"/>
    </row>
    <row r="1787" spans="1:5">
      <c r="A1787" s="102"/>
      <c r="B1787" s="102"/>
      <c r="C1787" s="102"/>
      <c r="D1787" s="103"/>
      <c r="E1787" s="102"/>
    </row>
    <row r="1788" spans="1:5">
      <c r="A1788" s="102"/>
      <c r="B1788" s="102"/>
      <c r="C1788" s="102"/>
      <c r="D1788" s="103"/>
      <c r="E1788" s="102"/>
    </row>
    <row r="1789" spans="1:5">
      <c r="A1789" s="102"/>
      <c r="B1789" s="102"/>
      <c r="C1789" s="102"/>
      <c r="D1789" s="103"/>
      <c r="E1789" s="102"/>
    </row>
    <row r="1790" spans="1:5">
      <c r="A1790" s="102"/>
      <c r="B1790" s="102"/>
      <c r="C1790" s="102"/>
      <c r="D1790" s="103"/>
      <c r="E1790" s="102"/>
    </row>
    <row r="1791" spans="1:5">
      <c r="A1791" s="102"/>
      <c r="B1791" s="102"/>
      <c r="C1791" s="102"/>
      <c r="D1791" s="103"/>
      <c r="E1791" s="102"/>
    </row>
    <row r="1792" spans="1:5">
      <c r="A1792" s="102"/>
      <c r="B1792" s="102"/>
      <c r="C1792" s="102"/>
      <c r="D1792" s="103"/>
      <c r="E1792" s="102"/>
    </row>
    <row r="1793" spans="1:5">
      <c r="A1793" s="102"/>
      <c r="B1793" s="102"/>
      <c r="C1793" s="102"/>
      <c r="D1793" s="103"/>
      <c r="E1793" s="102"/>
    </row>
    <row r="1794" spans="1:5">
      <c r="A1794" s="102"/>
      <c r="B1794" s="102"/>
      <c r="C1794" s="102"/>
      <c r="D1794" s="103"/>
      <c r="E1794" s="102"/>
    </row>
    <row r="1795" spans="1:5">
      <c r="A1795" s="102"/>
      <c r="B1795" s="102"/>
      <c r="C1795" s="102"/>
      <c r="D1795" s="103"/>
      <c r="E1795" s="102"/>
    </row>
    <row r="1796" spans="1:5">
      <c r="A1796" s="102"/>
      <c r="B1796" s="102"/>
      <c r="C1796" s="102"/>
      <c r="D1796" s="103"/>
      <c r="E1796" s="102"/>
    </row>
    <row r="1797" spans="1:5">
      <c r="A1797" s="102"/>
      <c r="B1797" s="102"/>
      <c r="C1797" s="102"/>
      <c r="D1797" s="103"/>
      <c r="E1797" s="102"/>
    </row>
    <row r="1798" spans="1:5">
      <c r="A1798" s="102"/>
      <c r="B1798" s="102"/>
      <c r="C1798" s="102"/>
      <c r="D1798" s="103"/>
      <c r="E1798" s="102"/>
    </row>
    <row r="1799" spans="1:5">
      <c r="A1799" s="102"/>
      <c r="B1799" s="102"/>
      <c r="C1799" s="102"/>
      <c r="D1799" s="103"/>
      <c r="E1799" s="102"/>
    </row>
    <row r="1800" spans="1:5">
      <c r="A1800" s="102"/>
      <c r="B1800" s="102"/>
      <c r="C1800" s="102"/>
      <c r="D1800" s="103"/>
      <c r="E1800" s="102"/>
    </row>
    <row r="1801" spans="1:5">
      <c r="A1801" s="102"/>
      <c r="B1801" s="102"/>
      <c r="C1801" s="102"/>
      <c r="D1801" s="103"/>
      <c r="E1801" s="102"/>
    </row>
    <row r="1802" spans="1:5">
      <c r="A1802" s="102"/>
      <c r="B1802" s="102"/>
      <c r="C1802" s="102"/>
      <c r="D1802" s="103"/>
      <c r="E1802" s="102"/>
    </row>
    <row r="1803" spans="1:5">
      <c r="A1803" s="102"/>
      <c r="B1803" s="102"/>
      <c r="C1803" s="102"/>
      <c r="D1803" s="103"/>
      <c r="E1803" s="102"/>
    </row>
    <row r="1804" spans="1:5">
      <c r="A1804" s="102"/>
      <c r="B1804" s="102"/>
      <c r="C1804" s="102"/>
      <c r="D1804" s="103"/>
      <c r="E1804" s="102"/>
    </row>
    <row r="1805" spans="1:5">
      <c r="A1805" s="102"/>
      <c r="B1805" s="102"/>
      <c r="C1805" s="102"/>
      <c r="D1805" s="103"/>
      <c r="E1805" s="102"/>
    </row>
    <row r="1806" spans="1:5">
      <c r="A1806" s="102"/>
      <c r="B1806" s="102"/>
      <c r="C1806" s="102"/>
      <c r="D1806" s="103"/>
      <c r="E1806" s="102"/>
    </row>
    <row r="1807" spans="1:5">
      <c r="A1807" s="102"/>
      <c r="B1807" s="102"/>
      <c r="C1807" s="102"/>
      <c r="D1807" s="103"/>
      <c r="E1807" s="102"/>
    </row>
    <row r="1808" spans="1:5">
      <c r="A1808" s="102"/>
      <c r="B1808" s="102"/>
      <c r="C1808" s="102"/>
      <c r="D1808" s="103"/>
      <c r="E1808" s="102"/>
    </row>
    <row r="1809" spans="1:5">
      <c r="A1809" s="102"/>
      <c r="B1809" s="102"/>
      <c r="C1809" s="102"/>
      <c r="D1809" s="103"/>
      <c r="E1809" s="102"/>
    </row>
    <row r="1810" spans="1:5">
      <c r="A1810" s="102"/>
      <c r="B1810" s="102"/>
      <c r="C1810" s="102"/>
      <c r="D1810" s="103"/>
      <c r="E1810" s="102"/>
    </row>
    <row r="1811" spans="1:5">
      <c r="A1811" s="102"/>
      <c r="B1811" s="102"/>
      <c r="C1811" s="102"/>
      <c r="D1811" s="103"/>
      <c r="E1811" s="102"/>
    </row>
    <row r="1812" spans="1:5">
      <c r="A1812" s="102"/>
      <c r="B1812" s="102"/>
      <c r="C1812" s="102"/>
      <c r="D1812" s="103"/>
      <c r="E1812" s="102"/>
    </row>
    <row r="1813" spans="1:5">
      <c r="A1813" s="102"/>
      <c r="B1813" s="102"/>
      <c r="C1813" s="102"/>
      <c r="D1813" s="103"/>
      <c r="E1813" s="102"/>
    </row>
    <row r="1814" spans="1:5">
      <c r="A1814" s="102"/>
      <c r="B1814" s="102"/>
      <c r="C1814" s="102"/>
      <c r="D1814" s="103"/>
      <c r="E1814" s="102"/>
    </row>
    <row r="1815" spans="1:5">
      <c r="A1815" s="102"/>
      <c r="B1815" s="102"/>
      <c r="C1815" s="102"/>
      <c r="D1815" s="103"/>
      <c r="E1815" s="102"/>
    </row>
    <row r="1816" spans="1:5">
      <c r="A1816" s="102"/>
      <c r="B1816" s="102"/>
      <c r="C1816" s="102"/>
      <c r="D1816" s="103"/>
      <c r="E1816" s="102"/>
    </row>
    <row r="1817" spans="1:5">
      <c r="A1817" s="102"/>
      <c r="B1817" s="102"/>
      <c r="C1817" s="102"/>
      <c r="D1817" s="103"/>
      <c r="E1817" s="102"/>
    </row>
    <row r="1818" spans="1:5">
      <c r="A1818" s="102"/>
      <c r="B1818" s="102"/>
      <c r="C1818" s="102"/>
      <c r="D1818" s="103"/>
      <c r="E1818" s="102"/>
    </row>
    <row r="1819" spans="1:5">
      <c r="A1819" s="102"/>
      <c r="B1819" s="102"/>
      <c r="C1819" s="102"/>
      <c r="D1819" s="103"/>
      <c r="E1819" s="102"/>
    </row>
    <row r="1820" spans="1:5">
      <c r="A1820" s="102"/>
      <c r="B1820" s="102"/>
      <c r="C1820" s="102"/>
      <c r="D1820" s="103"/>
      <c r="E1820" s="102"/>
    </row>
    <row r="1821" spans="1:5">
      <c r="A1821" s="102"/>
      <c r="B1821" s="102"/>
      <c r="C1821" s="102"/>
      <c r="D1821" s="103"/>
      <c r="E1821" s="102"/>
    </row>
    <row r="1822" spans="1:5">
      <c r="A1822" s="102"/>
      <c r="B1822" s="102"/>
      <c r="C1822" s="102"/>
      <c r="D1822" s="103"/>
      <c r="E1822" s="102"/>
    </row>
    <row r="1823" spans="1:5">
      <c r="A1823" s="102"/>
      <c r="B1823" s="102"/>
      <c r="C1823" s="102"/>
      <c r="D1823" s="103"/>
      <c r="E1823" s="102"/>
    </row>
    <row r="1824" spans="1:5">
      <c r="A1824" s="102"/>
      <c r="B1824" s="102"/>
      <c r="C1824" s="102"/>
      <c r="D1824" s="103"/>
      <c r="E1824" s="102"/>
    </row>
    <row r="1825" spans="1:5">
      <c r="A1825" s="102"/>
      <c r="B1825" s="102"/>
      <c r="C1825" s="102"/>
      <c r="D1825" s="103"/>
      <c r="E1825" s="102"/>
    </row>
    <row r="1826" spans="1:5">
      <c r="A1826" s="102"/>
      <c r="B1826" s="102"/>
      <c r="C1826" s="102"/>
      <c r="D1826" s="103"/>
      <c r="E1826" s="102"/>
    </row>
    <row r="1827" spans="1:5">
      <c r="A1827" s="102"/>
      <c r="B1827" s="102"/>
      <c r="C1827" s="102"/>
      <c r="D1827" s="103"/>
      <c r="E1827" s="102"/>
    </row>
    <row r="1828" spans="1:5">
      <c r="A1828" s="102"/>
      <c r="B1828" s="102"/>
      <c r="C1828" s="102"/>
      <c r="D1828" s="103"/>
      <c r="E1828" s="102"/>
    </row>
    <row r="1829" spans="1:5">
      <c r="A1829" s="102"/>
      <c r="B1829" s="102"/>
      <c r="C1829" s="102"/>
      <c r="D1829" s="103"/>
      <c r="E1829" s="102"/>
    </row>
    <row r="1830" spans="1:5">
      <c r="A1830" s="102"/>
      <c r="B1830" s="102"/>
      <c r="C1830" s="102"/>
      <c r="D1830" s="103"/>
      <c r="E1830" s="102"/>
    </row>
    <row r="1831" spans="1:5">
      <c r="A1831" s="102"/>
      <c r="B1831" s="102"/>
      <c r="C1831" s="102"/>
      <c r="D1831" s="103"/>
      <c r="E1831" s="102"/>
    </row>
    <row r="1832" spans="1:5">
      <c r="A1832" s="102"/>
      <c r="B1832" s="102"/>
      <c r="C1832" s="102"/>
      <c r="D1832" s="103"/>
      <c r="E1832" s="102"/>
    </row>
    <row r="1833" spans="1:5">
      <c r="A1833" s="102"/>
      <c r="B1833" s="102"/>
      <c r="C1833" s="102"/>
      <c r="D1833" s="103"/>
      <c r="E1833" s="102"/>
    </row>
    <row r="1834" spans="1:5">
      <c r="A1834" s="102"/>
      <c r="B1834" s="102"/>
      <c r="C1834" s="102"/>
      <c r="D1834" s="103"/>
      <c r="E1834" s="102"/>
    </row>
    <row r="1835" spans="1:5">
      <c r="A1835" s="102"/>
      <c r="B1835" s="102"/>
      <c r="C1835" s="102"/>
      <c r="D1835" s="103"/>
      <c r="E1835" s="102"/>
    </row>
    <row r="1836" spans="1:5">
      <c r="A1836" s="102"/>
      <c r="B1836" s="102"/>
      <c r="C1836" s="102"/>
      <c r="D1836" s="103"/>
      <c r="E1836" s="102"/>
    </row>
    <row r="1837" spans="1:5">
      <c r="A1837" s="102"/>
      <c r="B1837" s="102"/>
      <c r="C1837" s="102"/>
      <c r="D1837" s="103"/>
      <c r="E1837" s="102"/>
    </row>
    <row r="1838" spans="1:5">
      <c r="A1838" s="102"/>
      <c r="B1838" s="102"/>
      <c r="C1838" s="102"/>
      <c r="D1838" s="103"/>
      <c r="E1838" s="102"/>
    </row>
    <row r="1839" spans="1:5">
      <c r="A1839" s="102"/>
      <c r="B1839" s="102"/>
      <c r="C1839" s="102"/>
      <c r="D1839" s="103"/>
      <c r="E1839" s="102"/>
    </row>
    <row r="1840" spans="1:5">
      <c r="A1840" s="102"/>
      <c r="B1840" s="102"/>
      <c r="C1840" s="102"/>
      <c r="D1840" s="103"/>
      <c r="E1840" s="102"/>
    </row>
    <row r="1841" spans="1:5">
      <c r="A1841" s="102"/>
      <c r="B1841" s="102"/>
      <c r="C1841" s="102"/>
      <c r="D1841" s="103"/>
      <c r="E1841" s="102"/>
    </row>
    <row r="1842" spans="1:5">
      <c r="A1842" s="102"/>
      <c r="B1842" s="102"/>
      <c r="C1842" s="102"/>
      <c r="D1842" s="103"/>
      <c r="E1842" s="102"/>
    </row>
    <row r="1843" spans="1:5">
      <c r="A1843" s="102"/>
      <c r="B1843" s="102"/>
      <c r="C1843" s="102"/>
      <c r="D1843" s="103"/>
      <c r="E1843" s="102"/>
    </row>
    <row r="1844" spans="1:5">
      <c r="A1844" s="102"/>
      <c r="B1844" s="102"/>
      <c r="C1844" s="102"/>
      <c r="D1844" s="103"/>
      <c r="E1844" s="102"/>
    </row>
    <row r="1845" spans="1:5">
      <c r="A1845" s="102"/>
      <c r="B1845" s="102"/>
      <c r="C1845" s="102"/>
      <c r="D1845" s="103"/>
      <c r="E1845" s="102"/>
    </row>
    <row r="1846" spans="1:5">
      <c r="A1846" s="102"/>
      <c r="B1846" s="102"/>
      <c r="C1846" s="102"/>
      <c r="D1846" s="103"/>
      <c r="E1846" s="102"/>
    </row>
    <row r="1847" spans="1:5">
      <c r="A1847" s="102"/>
      <c r="B1847" s="102"/>
      <c r="C1847" s="102"/>
      <c r="D1847" s="103"/>
      <c r="E1847" s="102"/>
    </row>
    <row r="1848" spans="1:5">
      <c r="A1848" s="102"/>
      <c r="B1848" s="102"/>
      <c r="C1848" s="102"/>
      <c r="D1848" s="103"/>
      <c r="E1848" s="102"/>
    </row>
    <row r="1849" spans="1:5">
      <c r="A1849" s="102"/>
      <c r="B1849" s="102"/>
      <c r="C1849" s="102"/>
      <c r="D1849" s="103"/>
      <c r="E1849" s="102"/>
    </row>
    <row r="1850" spans="1:5">
      <c r="A1850" s="102"/>
      <c r="B1850" s="102"/>
      <c r="C1850" s="102"/>
      <c r="D1850" s="103"/>
      <c r="E1850" s="102"/>
    </row>
    <row r="1851" spans="1:5">
      <c r="A1851" s="102"/>
      <c r="B1851" s="102"/>
      <c r="C1851" s="102"/>
      <c r="D1851" s="103"/>
      <c r="E1851" s="102"/>
    </row>
    <row r="1852" spans="1:5">
      <c r="A1852" s="102"/>
      <c r="B1852" s="102"/>
      <c r="C1852" s="102"/>
      <c r="D1852" s="103"/>
      <c r="E1852" s="102"/>
    </row>
    <row r="1853" spans="1:5">
      <c r="A1853" s="102"/>
      <c r="B1853" s="102"/>
      <c r="C1853" s="102"/>
      <c r="D1853" s="103"/>
      <c r="E1853" s="102"/>
    </row>
    <row r="1854" spans="1:5">
      <c r="A1854" s="102"/>
      <c r="B1854" s="102"/>
      <c r="C1854" s="102"/>
      <c r="D1854" s="103"/>
      <c r="E1854" s="102"/>
    </row>
    <row r="1855" spans="1:5">
      <c r="A1855" s="102"/>
      <c r="B1855" s="102"/>
      <c r="C1855" s="102"/>
      <c r="D1855" s="103"/>
      <c r="E1855" s="102"/>
    </row>
    <row r="1856" spans="1:5">
      <c r="A1856" s="102"/>
      <c r="B1856" s="102"/>
      <c r="C1856" s="102"/>
      <c r="D1856" s="103"/>
      <c r="E1856" s="102"/>
    </row>
    <row r="1857" spans="1:5">
      <c r="A1857" s="102"/>
      <c r="B1857" s="102"/>
      <c r="C1857" s="102"/>
      <c r="D1857" s="103"/>
      <c r="E1857" s="102"/>
    </row>
    <row r="1858" spans="1:5">
      <c r="A1858" s="102"/>
      <c r="B1858" s="102"/>
      <c r="C1858" s="102"/>
      <c r="D1858" s="103"/>
      <c r="E1858" s="102"/>
    </row>
    <row r="1859" spans="1:5">
      <c r="A1859" s="102"/>
      <c r="B1859" s="102"/>
      <c r="C1859" s="102"/>
      <c r="D1859" s="103"/>
      <c r="E1859" s="102"/>
    </row>
    <row r="1860" spans="1:5">
      <c r="A1860" s="102"/>
      <c r="B1860" s="102"/>
      <c r="C1860" s="102"/>
      <c r="D1860" s="103"/>
      <c r="E1860" s="102"/>
    </row>
    <row r="1861" spans="1:5">
      <c r="A1861" s="102"/>
      <c r="B1861" s="102"/>
      <c r="C1861" s="102"/>
      <c r="D1861" s="103"/>
      <c r="E1861" s="102"/>
    </row>
    <row r="1862" spans="1:5">
      <c r="A1862" s="102"/>
      <c r="B1862" s="102"/>
      <c r="C1862" s="102"/>
      <c r="D1862" s="103"/>
      <c r="E1862" s="102"/>
    </row>
    <row r="1863" spans="1:5">
      <c r="A1863" s="102"/>
      <c r="B1863" s="102"/>
      <c r="C1863" s="102"/>
      <c r="D1863" s="103"/>
      <c r="E1863" s="102"/>
    </row>
    <row r="1864" spans="1:5">
      <c r="A1864" s="102"/>
      <c r="B1864" s="102"/>
      <c r="C1864" s="102"/>
      <c r="D1864" s="103"/>
      <c r="E1864" s="102"/>
    </row>
    <row r="1865" spans="1:5">
      <c r="A1865" s="102"/>
      <c r="B1865" s="102"/>
      <c r="C1865" s="102"/>
      <c r="D1865" s="103"/>
      <c r="E1865" s="102"/>
    </row>
    <row r="1866" spans="1:5">
      <c r="A1866" s="102"/>
      <c r="B1866" s="102"/>
      <c r="C1866" s="102"/>
      <c r="D1866" s="103"/>
      <c r="E1866" s="102"/>
    </row>
    <row r="1867" spans="1:5">
      <c r="A1867" s="102"/>
      <c r="B1867" s="102"/>
      <c r="C1867" s="102"/>
      <c r="D1867" s="103"/>
      <c r="E1867" s="102"/>
    </row>
    <row r="1868" spans="1:5">
      <c r="A1868" s="102"/>
      <c r="B1868" s="102"/>
      <c r="C1868" s="102"/>
      <c r="D1868" s="103"/>
      <c r="E1868" s="102"/>
    </row>
    <row r="1869" spans="1:5">
      <c r="A1869" s="102"/>
      <c r="B1869" s="102"/>
      <c r="C1869" s="102"/>
      <c r="D1869" s="103"/>
      <c r="E1869" s="102"/>
    </row>
    <row r="1870" spans="1:5">
      <c r="A1870" s="102"/>
      <c r="B1870" s="102"/>
      <c r="C1870" s="102"/>
      <c r="D1870" s="103"/>
      <c r="E1870" s="102"/>
    </row>
    <row r="1871" spans="1:5">
      <c r="A1871" s="102"/>
      <c r="B1871" s="102"/>
      <c r="C1871" s="102"/>
      <c r="D1871" s="103"/>
      <c r="E1871" s="102"/>
    </row>
    <row r="1872" spans="1:5">
      <c r="A1872" s="102"/>
      <c r="B1872" s="102"/>
      <c r="C1872" s="102"/>
      <c r="D1872" s="103"/>
      <c r="E1872" s="102"/>
    </row>
    <row r="1873" spans="1:5">
      <c r="A1873" s="102"/>
      <c r="B1873" s="102"/>
      <c r="C1873" s="102"/>
      <c r="D1873" s="103"/>
      <c r="E1873" s="102"/>
    </row>
    <row r="1874" spans="1:5">
      <c r="A1874" s="102"/>
      <c r="B1874" s="102"/>
      <c r="C1874" s="102"/>
      <c r="D1874" s="103"/>
      <c r="E1874" s="102"/>
    </row>
    <row r="1875" spans="1:5">
      <c r="A1875" s="102"/>
      <c r="B1875" s="102"/>
      <c r="C1875" s="102"/>
      <c r="D1875" s="103"/>
      <c r="E1875" s="102"/>
    </row>
    <row r="1876" spans="1:5">
      <c r="A1876" s="102"/>
      <c r="B1876" s="102"/>
      <c r="C1876" s="102"/>
      <c r="D1876" s="103"/>
      <c r="E1876" s="102"/>
    </row>
    <row r="1877" spans="1:5">
      <c r="A1877" s="102"/>
      <c r="B1877" s="102"/>
      <c r="C1877" s="102"/>
      <c r="D1877" s="103"/>
      <c r="E1877" s="102"/>
    </row>
    <row r="1878" spans="1:5">
      <c r="A1878" s="102"/>
      <c r="B1878" s="102"/>
      <c r="C1878" s="102"/>
      <c r="D1878" s="103"/>
      <c r="E1878" s="102"/>
    </row>
    <row r="1879" spans="1:5">
      <c r="A1879" s="102"/>
      <c r="B1879" s="102"/>
      <c r="C1879" s="102"/>
      <c r="D1879" s="103"/>
      <c r="E1879" s="102"/>
    </row>
    <row r="1880" spans="1:5">
      <c r="A1880" s="102"/>
      <c r="B1880" s="102"/>
      <c r="C1880" s="102"/>
      <c r="D1880" s="103"/>
      <c r="E1880" s="102"/>
    </row>
    <row r="1881" spans="1:5">
      <c r="A1881" s="102"/>
      <c r="B1881" s="102"/>
      <c r="C1881" s="102"/>
      <c r="D1881" s="103"/>
      <c r="E1881" s="102"/>
    </row>
    <row r="1882" spans="1:5">
      <c r="A1882" s="102"/>
      <c r="B1882" s="102"/>
      <c r="C1882" s="102"/>
      <c r="D1882" s="103"/>
      <c r="E1882" s="102"/>
    </row>
    <row r="1883" spans="1:5">
      <c r="A1883" s="102"/>
      <c r="B1883" s="102"/>
      <c r="C1883" s="102"/>
      <c r="D1883" s="103"/>
      <c r="E1883" s="102"/>
    </row>
    <row r="1884" spans="1:5">
      <c r="A1884" s="102"/>
      <c r="B1884" s="102"/>
      <c r="C1884" s="102"/>
      <c r="D1884" s="103"/>
      <c r="E1884" s="102"/>
    </row>
    <row r="1885" spans="1:5">
      <c r="A1885" s="102"/>
      <c r="B1885" s="102"/>
      <c r="C1885" s="102"/>
      <c r="D1885" s="103"/>
      <c r="E1885" s="102"/>
    </row>
    <row r="1886" spans="1:5">
      <c r="A1886" s="102"/>
      <c r="B1886" s="102"/>
      <c r="C1886" s="102"/>
      <c r="D1886" s="103"/>
      <c r="E1886" s="102"/>
    </row>
    <row r="1887" spans="1:5">
      <c r="A1887" s="102"/>
      <c r="B1887" s="102"/>
      <c r="C1887" s="102"/>
      <c r="D1887" s="103"/>
      <c r="E1887" s="102"/>
    </row>
    <row r="1888" spans="1:5">
      <c r="A1888" s="102"/>
      <c r="B1888" s="102"/>
      <c r="C1888" s="102"/>
      <c r="D1888" s="103"/>
      <c r="E1888" s="102"/>
    </row>
    <row r="1889" spans="1:5">
      <c r="A1889" s="102"/>
      <c r="B1889" s="102"/>
      <c r="C1889" s="102"/>
      <c r="D1889" s="103"/>
      <c r="E1889" s="102"/>
    </row>
    <row r="1890" spans="1:5">
      <c r="A1890" s="102"/>
      <c r="B1890" s="102"/>
      <c r="C1890" s="102"/>
      <c r="D1890" s="103"/>
      <c r="E1890" s="102"/>
    </row>
    <row r="1891" spans="1:5">
      <c r="A1891" s="102"/>
      <c r="B1891" s="102"/>
      <c r="C1891" s="102"/>
      <c r="D1891" s="103"/>
      <c r="E1891" s="102"/>
    </row>
    <row r="1892" spans="1:5">
      <c r="A1892" s="102"/>
      <c r="B1892" s="102"/>
      <c r="C1892" s="102"/>
      <c r="D1892" s="103"/>
      <c r="E1892" s="102"/>
    </row>
    <row r="1893" spans="1:5">
      <c r="A1893" s="102"/>
      <c r="B1893" s="102"/>
      <c r="C1893" s="102"/>
      <c r="D1893" s="103"/>
      <c r="E1893" s="102"/>
    </row>
    <row r="1894" spans="1:5">
      <c r="A1894" s="102"/>
      <c r="B1894" s="102"/>
      <c r="C1894" s="102"/>
      <c r="D1894" s="103"/>
      <c r="E1894" s="102"/>
    </row>
    <row r="1895" spans="1:5">
      <c r="A1895" s="102"/>
      <c r="B1895" s="102"/>
      <c r="C1895" s="102"/>
      <c r="D1895" s="103"/>
      <c r="E1895" s="102"/>
    </row>
    <row r="1896" spans="1:5">
      <c r="A1896" s="102"/>
      <c r="B1896" s="102"/>
      <c r="C1896" s="102"/>
      <c r="D1896" s="103"/>
      <c r="E1896" s="102"/>
    </row>
    <row r="1897" spans="1:5">
      <c r="A1897" s="102"/>
      <c r="B1897" s="102"/>
      <c r="C1897" s="102"/>
      <c r="D1897" s="103"/>
      <c r="E1897" s="102"/>
    </row>
    <row r="1898" spans="1:5">
      <c r="A1898" s="102"/>
      <c r="B1898" s="102"/>
      <c r="C1898" s="102"/>
      <c r="D1898" s="103"/>
      <c r="E1898" s="102"/>
    </row>
    <row r="1899" spans="1:5">
      <c r="A1899" s="102"/>
      <c r="B1899" s="102"/>
      <c r="C1899" s="102"/>
      <c r="D1899" s="103"/>
      <c r="E1899" s="102"/>
    </row>
    <row r="1900" spans="1:5">
      <c r="A1900" s="102"/>
      <c r="B1900" s="102"/>
      <c r="C1900" s="102"/>
      <c r="D1900" s="103"/>
      <c r="E1900" s="102"/>
    </row>
    <row r="1901" spans="1:5">
      <c r="A1901" s="102"/>
      <c r="B1901" s="102"/>
      <c r="C1901" s="102"/>
      <c r="D1901" s="103"/>
      <c r="E1901" s="102"/>
    </row>
    <row r="1902" spans="1:5">
      <c r="A1902" s="102"/>
      <c r="B1902" s="102"/>
      <c r="C1902" s="102"/>
      <c r="D1902" s="103"/>
      <c r="E1902" s="102"/>
    </row>
    <row r="1903" spans="1:5">
      <c r="A1903" s="102"/>
      <c r="B1903" s="102"/>
      <c r="C1903" s="102"/>
      <c r="D1903" s="103"/>
      <c r="E1903" s="102"/>
    </row>
    <row r="1904" spans="1:5">
      <c r="A1904" s="102"/>
      <c r="B1904" s="102"/>
      <c r="C1904" s="102"/>
      <c r="D1904" s="103"/>
      <c r="E1904" s="102"/>
    </row>
    <row r="1905" spans="1:5">
      <c r="A1905" s="102"/>
      <c r="B1905" s="102"/>
      <c r="C1905" s="102"/>
      <c r="D1905" s="103"/>
      <c r="E1905" s="102"/>
    </row>
    <row r="1906" spans="1:5">
      <c r="A1906" s="102"/>
      <c r="B1906" s="102"/>
      <c r="C1906" s="102"/>
      <c r="D1906" s="103"/>
      <c r="E1906" s="102"/>
    </row>
    <row r="1907" spans="1:5">
      <c r="A1907" s="102"/>
      <c r="B1907" s="102"/>
      <c r="C1907" s="102"/>
      <c r="D1907" s="103"/>
      <c r="E1907" s="102"/>
    </row>
    <row r="1908" spans="1:5">
      <c r="A1908" s="102"/>
      <c r="B1908" s="102"/>
      <c r="C1908" s="102"/>
      <c r="D1908" s="103"/>
      <c r="E1908" s="102"/>
    </row>
    <row r="1909" spans="1:5">
      <c r="A1909" s="102"/>
      <c r="B1909" s="102"/>
      <c r="C1909" s="102"/>
      <c r="D1909" s="103"/>
      <c r="E1909" s="102"/>
    </row>
    <row r="1910" spans="1:5">
      <c r="A1910" s="102"/>
      <c r="B1910" s="102"/>
      <c r="C1910" s="102"/>
      <c r="D1910" s="103"/>
      <c r="E1910" s="102"/>
    </row>
    <row r="1911" spans="1:5">
      <c r="A1911" s="102"/>
      <c r="B1911" s="102"/>
      <c r="C1911" s="102"/>
      <c r="D1911" s="103"/>
      <c r="E1911" s="102"/>
    </row>
    <row r="1912" spans="1:5">
      <c r="A1912" s="102"/>
      <c r="B1912" s="102"/>
      <c r="C1912" s="102"/>
      <c r="D1912" s="103"/>
      <c r="E1912" s="102"/>
    </row>
    <row r="1913" spans="1:5">
      <c r="A1913" s="102"/>
      <c r="B1913" s="102"/>
      <c r="C1913" s="102"/>
      <c r="D1913" s="103"/>
      <c r="E1913" s="102"/>
    </row>
    <row r="1914" spans="1:5">
      <c r="A1914" s="102"/>
      <c r="B1914" s="102"/>
      <c r="C1914" s="102"/>
      <c r="D1914" s="103"/>
      <c r="E1914" s="102"/>
    </row>
    <row r="1915" spans="1:5">
      <c r="A1915" s="102"/>
      <c r="B1915" s="102"/>
      <c r="C1915" s="102"/>
      <c r="D1915" s="103"/>
      <c r="E1915" s="102"/>
    </row>
    <row r="1916" spans="1:5">
      <c r="A1916" s="102"/>
      <c r="B1916" s="102"/>
      <c r="C1916" s="102"/>
      <c r="D1916" s="103"/>
      <c r="E1916" s="102"/>
    </row>
    <row r="1917" spans="1:5">
      <c r="A1917" s="102"/>
      <c r="B1917" s="102"/>
      <c r="C1917" s="102"/>
      <c r="D1917" s="103"/>
      <c r="E1917" s="102"/>
    </row>
    <row r="1918" spans="1:5">
      <c r="A1918" s="102"/>
      <c r="B1918" s="102"/>
      <c r="C1918" s="102"/>
      <c r="D1918" s="103"/>
      <c r="E1918" s="102"/>
    </row>
    <row r="1919" spans="1:5">
      <c r="A1919" s="102"/>
      <c r="B1919" s="102"/>
      <c r="C1919" s="102"/>
      <c r="D1919" s="103"/>
      <c r="E1919" s="102"/>
    </row>
    <row r="1920" spans="1:5">
      <c r="A1920" s="102"/>
      <c r="B1920" s="102"/>
      <c r="C1920" s="102"/>
      <c r="D1920" s="103"/>
      <c r="E1920" s="102"/>
    </row>
    <row r="1921" spans="1:5">
      <c r="A1921" s="102"/>
      <c r="B1921" s="102"/>
      <c r="C1921" s="102"/>
      <c r="D1921" s="103"/>
      <c r="E1921" s="102"/>
    </row>
    <row r="1922" spans="1:5">
      <c r="A1922" s="102"/>
      <c r="B1922" s="102"/>
      <c r="C1922" s="102"/>
      <c r="D1922" s="103"/>
      <c r="E1922" s="102"/>
    </row>
    <row r="1923" spans="1:5">
      <c r="A1923" s="102"/>
      <c r="B1923" s="102"/>
      <c r="C1923" s="102"/>
      <c r="D1923" s="103"/>
      <c r="E1923" s="102"/>
    </row>
    <row r="1924" spans="1:5">
      <c r="A1924" s="102"/>
      <c r="B1924" s="102"/>
      <c r="C1924" s="102"/>
      <c r="D1924" s="103"/>
      <c r="E1924" s="102"/>
    </row>
    <row r="1925" spans="1:5">
      <c r="A1925" s="102"/>
      <c r="B1925" s="102"/>
      <c r="C1925" s="102"/>
      <c r="D1925" s="103"/>
      <c r="E1925" s="102"/>
    </row>
    <row r="1926" spans="1:5">
      <c r="A1926" s="102"/>
      <c r="B1926" s="102"/>
      <c r="C1926" s="102"/>
      <c r="D1926" s="103"/>
      <c r="E1926" s="102"/>
    </row>
    <row r="1927" spans="1:5">
      <c r="A1927" s="102"/>
      <c r="B1927" s="102"/>
      <c r="C1927" s="102"/>
      <c r="D1927" s="103"/>
      <c r="E1927" s="102"/>
    </row>
    <row r="1928" spans="1:5">
      <c r="A1928" s="102"/>
      <c r="B1928" s="102"/>
      <c r="C1928" s="102"/>
      <c r="D1928" s="103"/>
      <c r="E1928" s="102"/>
    </row>
    <row r="1929" spans="1:5">
      <c r="A1929" s="102"/>
      <c r="B1929" s="102"/>
      <c r="C1929" s="102"/>
      <c r="D1929" s="103"/>
      <c r="E1929" s="102"/>
    </row>
    <row r="1930" spans="1:5">
      <c r="A1930" s="102"/>
      <c r="B1930" s="102"/>
      <c r="C1930" s="102"/>
      <c r="D1930" s="103"/>
      <c r="E1930" s="102"/>
    </row>
    <row r="1931" spans="1:5">
      <c r="A1931" s="102"/>
      <c r="B1931" s="102"/>
      <c r="C1931" s="102"/>
      <c r="D1931" s="103"/>
      <c r="E1931" s="102"/>
    </row>
    <row r="1932" spans="1:5">
      <c r="A1932" s="102"/>
      <c r="B1932" s="102"/>
      <c r="C1932" s="102"/>
      <c r="D1932" s="103"/>
      <c r="E1932" s="102"/>
    </row>
    <row r="1933" spans="1:5">
      <c r="A1933" s="102"/>
      <c r="B1933" s="102"/>
      <c r="C1933" s="102"/>
      <c r="D1933" s="103"/>
      <c r="E1933" s="102"/>
    </row>
    <row r="1934" spans="1:5">
      <c r="A1934" s="102"/>
      <c r="B1934" s="102"/>
      <c r="C1934" s="102"/>
      <c r="D1934" s="103"/>
      <c r="E1934" s="102"/>
    </row>
    <row r="1935" spans="1:5">
      <c r="A1935" s="102"/>
      <c r="B1935" s="102"/>
      <c r="C1935" s="102"/>
      <c r="D1935" s="103"/>
      <c r="E1935" s="102"/>
    </row>
    <row r="1936" spans="1:5">
      <c r="A1936" s="102"/>
      <c r="B1936" s="102"/>
      <c r="C1936" s="102"/>
      <c r="D1936" s="103"/>
      <c r="E1936" s="102"/>
    </row>
    <row r="1937" spans="1:5">
      <c r="A1937" s="102"/>
      <c r="B1937" s="102"/>
      <c r="C1937" s="102"/>
      <c r="D1937" s="103"/>
      <c r="E1937" s="102"/>
    </row>
    <row r="1938" spans="1:5">
      <c r="A1938" s="102"/>
      <c r="B1938" s="102"/>
      <c r="C1938" s="102"/>
      <c r="D1938" s="103"/>
      <c r="E1938" s="102"/>
    </row>
    <row r="1939" spans="1:5">
      <c r="A1939" s="102"/>
      <c r="B1939" s="102"/>
      <c r="C1939" s="102"/>
      <c r="D1939" s="103"/>
      <c r="E1939" s="102"/>
    </row>
    <row r="1940" spans="1:5">
      <c r="A1940" s="102"/>
      <c r="B1940" s="102"/>
      <c r="C1940" s="102"/>
      <c r="D1940" s="103"/>
      <c r="E1940" s="102"/>
    </row>
    <row r="1941" spans="1:5">
      <c r="A1941" s="102"/>
      <c r="B1941" s="102"/>
      <c r="C1941" s="102"/>
      <c r="D1941" s="103"/>
      <c r="E1941" s="102"/>
    </row>
    <row r="1942" spans="1:5">
      <c r="A1942" s="102"/>
      <c r="B1942" s="102"/>
      <c r="C1942" s="102"/>
      <c r="D1942" s="103"/>
      <c r="E1942" s="102"/>
    </row>
    <row r="1943" spans="1:5">
      <c r="A1943" s="102"/>
      <c r="B1943" s="102"/>
      <c r="C1943" s="102"/>
      <c r="D1943" s="103"/>
      <c r="E1943" s="102"/>
    </row>
    <row r="1944" spans="1:5">
      <c r="A1944" s="102"/>
      <c r="B1944" s="102"/>
      <c r="C1944" s="102"/>
      <c r="D1944" s="103"/>
      <c r="E1944" s="102"/>
    </row>
    <row r="1945" spans="1:5">
      <c r="A1945" s="102"/>
      <c r="B1945" s="102"/>
      <c r="C1945" s="102"/>
      <c r="D1945" s="103"/>
      <c r="E1945" s="102"/>
    </row>
    <row r="1946" spans="1:5">
      <c r="A1946" s="102"/>
      <c r="B1946" s="102"/>
      <c r="C1946" s="102"/>
      <c r="D1946" s="103"/>
      <c r="E1946" s="102"/>
    </row>
    <row r="1947" spans="1:5">
      <c r="A1947" s="102"/>
      <c r="B1947" s="102"/>
      <c r="C1947" s="102"/>
      <c r="D1947" s="103"/>
      <c r="E1947" s="102"/>
    </row>
    <row r="1948" spans="1:5">
      <c r="A1948" s="102"/>
      <c r="B1948" s="102"/>
      <c r="C1948" s="102"/>
      <c r="D1948" s="103"/>
      <c r="E1948" s="102"/>
    </row>
    <row r="1949" spans="1:5">
      <c r="A1949" s="102"/>
      <c r="B1949" s="102"/>
      <c r="C1949" s="102"/>
      <c r="D1949" s="103"/>
      <c r="E1949" s="102"/>
    </row>
    <row r="1950" spans="1:5">
      <c r="A1950" s="102"/>
      <c r="B1950" s="102"/>
      <c r="C1950" s="102"/>
      <c r="D1950" s="103"/>
      <c r="E1950" s="102"/>
    </row>
    <row r="1951" spans="1:5">
      <c r="A1951" s="102"/>
      <c r="B1951" s="102"/>
      <c r="C1951" s="102"/>
      <c r="D1951" s="103"/>
      <c r="E1951" s="102"/>
    </row>
    <row r="1952" spans="1:5">
      <c r="A1952" s="102"/>
      <c r="B1952" s="102"/>
      <c r="C1952" s="102"/>
      <c r="D1952" s="103"/>
      <c r="E1952" s="102"/>
    </row>
    <row r="1953" spans="1:5">
      <c r="A1953" s="102"/>
      <c r="B1953" s="102"/>
      <c r="C1953" s="102"/>
      <c r="D1953" s="103"/>
      <c r="E1953" s="102"/>
    </row>
    <row r="1954" spans="1:5">
      <c r="A1954" s="102"/>
      <c r="B1954" s="102"/>
      <c r="C1954" s="102"/>
      <c r="D1954" s="103"/>
      <c r="E1954" s="102"/>
    </row>
    <row r="1955" spans="1:5">
      <c r="A1955" s="102"/>
      <c r="B1955" s="102"/>
      <c r="C1955" s="102"/>
      <c r="D1955" s="103"/>
      <c r="E1955" s="102"/>
    </row>
    <row r="1956" spans="1:5">
      <c r="A1956" s="102"/>
      <c r="B1956" s="102"/>
      <c r="C1956" s="102"/>
      <c r="D1956" s="103"/>
      <c r="E1956" s="102"/>
    </row>
    <row r="1957" spans="1:5">
      <c r="A1957" s="102"/>
      <c r="B1957" s="102"/>
      <c r="C1957" s="102"/>
      <c r="D1957" s="103"/>
      <c r="E1957" s="102"/>
    </row>
    <row r="1958" spans="1:5">
      <c r="A1958" s="102"/>
      <c r="B1958" s="102"/>
      <c r="C1958" s="102"/>
      <c r="D1958" s="103"/>
      <c r="E1958" s="102"/>
    </row>
    <row r="1959" spans="1:5">
      <c r="A1959" s="102"/>
      <c r="B1959" s="102"/>
      <c r="C1959" s="102"/>
      <c r="D1959" s="103"/>
      <c r="E1959" s="102"/>
    </row>
    <row r="1960" spans="1:5">
      <c r="A1960" s="102"/>
      <c r="B1960" s="102"/>
      <c r="C1960" s="102"/>
      <c r="D1960" s="103"/>
      <c r="E1960" s="102"/>
    </row>
    <row r="1961" spans="1:5">
      <c r="A1961" s="102"/>
      <c r="B1961" s="102"/>
      <c r="C1961" s="102"/>
      <c r="D1961" s="103"/>
      <c r="E1961" s="102"/>
    </row>
    <row r="1962" spans="1:5">
      <c r="A1962" s="102"/>
      <c r="B1962" s="102"/>
      <c r="C1962" s="102"/>
      <c r="D1962" s="103"/>
      <c r="E1962" s="102"/>
    </row>
    <row r="1963" spans="1:5">
      <c r="A1963" s="102"/>
      <c r="B1963" s="102"/>
      <c r="C1963" s="102"/>
      <c r="D1963" s="103"/>
      <c r="E1963" s="102"/>
    </row>
    <row r="1964" spans="1:5">
      <c r="A1964" s="102"/>
      <c r="B1964" s="102"/>
      <c r="C1964" s="102"/>
      <c r="D1964" s="103"/>
      <c r="E1964" s="102"/>
    </row>
    <row r="1965" spans="1:5">
      <c r="A1965" s="102"/>
      <c r="B1965" s="102"/>
      <c r="C1965" s="102"/>
      <c r="D1965" s="103"/>
      <c r="E1965" s="102"/>
    </row>
    <row r="1966" spans="1:5">
      <c r="A1966" s="102"/>
      <c r="B1966" s="102"/>
      <c r="C1966" s="102"/>
      <c r="D1966" s="103"/>
      <c r="E1966" s="102"/>
    </row>
    <row r="1967" spans="1:5">
      <c r="A1967" s="102"/>
      <c r="B1967" s="102"/>
      <c r="C1967" s="102"/>
      <c r="D1967" s="103"/>
      <c r="E1967" s="102"/>
    </row>
    <row r="1968" spans="1:5">
      <c r="A1968" s="102"/>
      <c r="B1968" s="102"/>
      <c r="C1968" s="102"/>
      <c r="D1968" s="103"/>
      <c r="E1968" s="102"/>
    </row>
    <row r="1969" spans="1:5">
      <c r="A1969" s="102"/>
      <c r="B1969" s="102"/>
      <c r="C1969" s="102"/>
      <c r="D1969" s="103"/>
      <c r="E1969" s="102"/>
    </row>
    <row r="1970" spans="1:5">
      <c r="A1970" s="102"/>
      <c r="B1970" s="102"/>
      <c r="C1970" s="102"/>
      <c r="D1970" s="103"/>
      <c r="E1970" s="102"/>
    </row>
    <row r="1971" spans="1:5">
      <c r="A1971" s="102"/>
      <c r="B1971" s="102"/>
      <c r="C1971" s="102"/>
      <c r="D1971" s="103"/>
      <c r="E1971" s="102"/>
    </row>
    <row r="1972" spans="1:5">
      <c r="A1972" s="102"/>
      <c r="B1972" s="102"/>
      <c r="C1972" s="102"/>
      <c r="D1972" s="103"/>
      <c r="E1972" s="102"/>
    </row>
    <row r="1973" spans="1:5">
      <c r="A1973" s="102"/>
      <c r="B1973" s="102"/>
      <c r="C1973" s="102"/>
      <c r="D1973" s="103"/>
      <c r="E1973" s="102"/>
    </row>
    <row r="1974" spans="1:5">
      <c r="A1974" s="102"/>
      <c r="B1974" s="102"/>
      <c r="C1974" s="102"/>
      <c r="D1974" s="103"/>
      <c r="E1974" s="102"/>
    </row>
    <row r="1975" spans="1:5">
      <c r="A1975" s="102"/>
      <c r="B1975" s="102"/>
      <c r="C1975" s="102"/>
      <c r="D1975" s="103"/>
      <c r="E1975" s="102"/>
    </row>
    <row r="1976" spans="1:5">
      <c r="A1976" s="102"/>
      <c r="B1976" s="102"/>
      <c r="C1976" s="102"/>
      <c r="D1976" s="103"/>
      <c r="E1976" s="102"/>
    </row>
    <row r="1977" spans="1:5">
      <c r="A1977" s="102"/>
      <c r="B1977" s="102"/>
      <c r="C1977" s="102"/>
      <c r="D1977" s="103"/>
      <c r="E1977" s="102"/>
    </row>
    <row r="1978" spans="1:5">
      <c r="A1978" s="102"/>
      <c r="B1978" s="102"/>
      <c r="C1978" s="102"/>
      <c r="D1978" s="103"/>
      <c r="E1978" s="102"/>
    </row>
    <row r="1979" spans="1:5">
      <c r="A1979" s="102"/>
      <c r="B1979" s="102"/>
      <c r="C1979" s="102"/>
      <c r="D1979" s="103"/>
      <c r="E1979" s="102"/>
    </row>
    <row r="1980" spans="1:5">
      <c r="A1980" s="102"/>
      <c r="B1980" s="102"/>
      <c r="C1980" s="102"/>
      <c r="D1980" s="103"/>
      <c r="E1980" s="102"/>
    </row>
    <row r="1981" spans="1:5">
      <c r="A1981" s="102"/>
      <c r="B1981" s="102"/>
      <c r="C1981" s="102"/>
      <c r="D1981" s="103"/>
      <c r="E1981" s="102"/>
    </row>
    <row r="1982" spans="1:5">
      <c r="A1982" s="102"/>
      <c r="B1982" s="102"/>
      <c r="C1982" s="102"/>
      <c r="D1982" s="103"/>
      <c r="E1982" s="102"/>
    </row>
    <row r="1983" spans="1:5">
      <c r="A1983" s="102"/>
      <c r="B1983" s="102"/>
      <c r="C1983" s="102"/>
      <c r="D1983" s="103"/>
      <c r="E1983" s="102"/>
    </row>
    <row r="1984" spans="1:5">
      <c r="A1984" s="102"/>
      <c r="B1984" s="102"/>
      <c r="C1984" s="102"/>
      <c r="D1984" s="103"/>
      <c r="E1984" s="102"/>
    </row>
    <row r="1985" spans="1:5">
      <c r="A1985" s="102"/>
      <c r="B1985" s="102"/>
      <c r="C1985" s="102"/>
      <c r="D1985" s="103"/>
      <c r="E1985" s="102"/>
    </row>
    <row r="1986" spans="1:5">
      <c r="A1986" s="102"/>
      <c r="B1986" s="102"/>
      <c r="C1986" s="102"/>
      <c r="D1986" s="103"/>
      <c r="E1986" s="102"/>
    </row>
    <row r="1987" spans="1:5">
      <c r="A1987" s="102"/>
      <c r="B1987" s="102"/>
      <c r="C1987" s="102"/>
      <c r="D1987" s="103"/>
      <c r="E1987" s="102"/>
    </row>
    <row r="1988" spans="1:5">
      <c r="A1988" s="102"/>
      <c r="B1988" s="102"/>
      <c r="C1988" s="102"/>
      <c r="D1988" s="103"/>
      <c r="E1988" s="102"/>
    </row>
    <row r="1989" spans="1:5">
      <c r="A1989" s="102"/>
      <c r="B1989" s="102"/>
      <c r="C1989" s="102"/>
      <c r="D1989" s="103"/>
      <c r="E1989" s="102"/>
    </row>
    <row r="1990" spans="1:5">
      <c r="A1990" s="102"/>
      <c r="B1990" s="102"/>
      <c r="C1990" s="102"/>
      <c r="D1990" s="103"/>
      <c r="E1990" s="102"/>
    </row>
    <row r="1991" spans="1:5">
      <c r="A1991" s="102"/>
      <c r="B1991" s="102"/>
      <c r="C1991" s="102"/>
      <c r="D1991" s="103"/>
      <c r="E1991" s="102"/>
    </row>
    <row r="1992" spans="1:5">
      <c r="A1992" s="102"/>
      <c r="B1992" s="102"/>
      <c r="C1992" s="102"/>
      <c r="D1992" s="103"/>
      <c r="E1992" s="102"/>
    </row>
    <row r="1993" spans="1:5">
      <c r="A1993" s="102"/>
      <c r="B1993" s="102"/>
      <c r="C1993" s="102"/>
      <c r="D1993" s="103"/>
      <c r="E1993" s="102"/>
    </row>
    <row r="1994" spans="1:5">
      <c r="A1994" s="102"/>
      <c r="B1994" s="102"/>
      <c r="C1994" s="102"/>
      <c r="D1994" s="103"/>
      <c r="E1994" s="102"/>
    </row>
    <row r="1995" spans="1:5">
      <c r="A1995" s="102"/>
      <c r="B1995" s="102"/>
      <c r="C1995" s="102"/>
      <c r="D1995" s="103"/>
      <c r="E1995" s="102"/>
    </row>
    <row r="1996" spans="1:5">
      <c r="A1996" s="102"/>
      <c r="B1996" s="102"/>
      <c r="C1996" s="102"/>
      <c r="D1996" s="103"/>
      <c r="E1996" s="102"/>
    </row>
    <row r="1997" spans="1:5">
      <c r="A1997" s="102"/>
      <c r="B1997" s="102"/>
      <c r="C1997" s="102"/>
      <c r="D1997" s="103"/>
      <c r="E1997" s="102"/>
    </row>
    <row r="1998" spans="1:5">
      <c r="A1998" s="102"/>
      <c r="B1998" s="102"/>
      <c r="C1998" s="102"/>
      <c r="D1998" s="103"/>
      <c r="E1998" s="102"/>
    </row>
    <row r="1999" spans="1:5">
      <c r="A1999" s="102"/>
      <c r="B1999" s="102"/>
      <c r="C1999" s="102"/>
      <c r="D1999" s="103"/>
      <c r="E1999" s="102"/>
    </row>
    <row r="2000" spans="1:5">
      <c r="A2000" s="102"/>
      <c r="B2000" s="102"/>
      <c r="C2000" s="102"/>
      <c r="D2000" s="103"/>
      <c r="E2000" s="102"/>
    </row>
    <row r="2001" spans="1:5">
      <c r="A2001" s="102"/>
      <c r="B2001" s="102"/>
      <c r="C2001" s="102"/>
      <c r="D2001" s="103"/>
      <c r="E2001" s="102"/>
    </row>
    <row r="2002" spans="1:5">
      <c r="A2002" s="102"/>
      <c r="B2002" s="102"/>
      <c r="C2002" s="102"/>
      <c r="D2002" s="103"/>
      <c r="E2002" s="102"/>
    </row>
    <row r="2003" spans="1:5">
      <c r="A2003" s="102"/>
      <c r="B2003" s="102"/>
      <c r="C2003" s="102"/>
      <c r="D2003" s="103"/>
      <c r="E2003" s="102"/>
    </row>
    <row r="2004" spans="1:5">
      <c r="A2004" s="102"/>
      <c r="B2004" s="102"/>
      <c r="C2004" s="102"/>
      <c r="D2004" s="103"/>
      <c r="E2004" s="102"/>
    </row>
    <row r="2005" spans="1:5">
      <c r="A2005" s="102"/>
      <c r="B2005" s="102"/>
      <c r="C2005" s="102"/>
      <c r="D2005" s="103"/>
      <c r="E2005" s="102"/>
    </row>
    <row r="2006" spans="1:5">
      <c r="A2006" s="102"/>
      <c r="B2006" s="102"/>
      <c r="C2006" s="102"/>
      <c r="D2006" s="103"/>
      <c r="E2006" s="102"/>
    </row>
    <row r="2007" spans="1:5">
      <c r="A2007" s="102"/>
      <c r="B2007" s="102"/>
      <c r="C2007" s="102"/>
      <c r="D2007" s="103"/>
      <c r="E2007" s="102"/>
    </row>
    <row r="2008" spans="1:5">
      <c r="A2008" s="102"/>
      <c r="B2008" s="102"/>
      <c r="C2008" s="102"/>
      <c r="D2008" s="103"/>
      <c r="E2008" s="102"/>
    </row>
    <row r="2009" spans="1:5">
      <c r="A2009" s="102"/>
      <c r="B2009" s="102"/>
      <c r="C2009" s="102"/>
      <c r="D2009" s="103"/>
      <c r="E2009" s="102"/>
    </row>
    <row r="2010" spans="1:5">
      <c r="A2010" s="102"/>
      <c r="B2010" s="102"/>
      <c r="C2010" s="102"/>
      <c r="D2010" s="103"/>
      <c r="E2010" s="102"/>
    </row>
    <row r="2011" spans="1:5">
      <c r="A2011" s="102"/>
      <c r="B2011" s="102"/>
      <c r="C2011" s="102"/>
      <c r="D2011" s="103"/>
      <c r="E2011" s="102"/>
    </row>
    <row r="2012" spans="1:5">
      <c r="A2012" s="102"/>
      <c r="B2012" s="102"/>
      <c r="C2012" s="102"/>
      <c r="D2012" s="103"/>
      <c r="E2012" s="102"/>
    </row>
    <row r="2013" spans="1:5">
      <c r="A2013" s="102"/>
      <c r="B2013" s="102"/>
      <c r="C2013" s="102"/>
      <c r="D2013" s="103"/>
      <c r="E2013" s="102"/>
    </row>
    <row r="2014" spans="1:5">
      <c r="A2014" s="102"/>
      <c r="B2014" s="102"/>
      <c r="C2014" s="102"/>
      <c r="D2014" s="103"/>
      <c r="E2014" s="102"/>
    </row>
    <row r="2015" spans="1:5">
      <c r="A2015" s="102"/>
      <c r="B2015" s="102"/>
      <c r="C2015" s="102"/>
      <c r="D2015" s="103"/>
      <c r="E2015" s="102"/>
    </row>
    <row r="2016" spans="1:5">
      <c r="A2016" s="102"/>
      <c r="B2016" s="102"/>
      <c r="C2016" s="102"/>
      <c r="D2016" s="103"/>
      <c r="E2016" s="102"/>
    </row>
    <row r="2017" spans="1:5">
      <c r="A2017" s="102"/>
      <c r="B2017" s="102"/>
      <c r="C2017" s="102"/>
      <c r="D2017" s="103"/>
      <c r="E2017" s="102"/>
    </row>
    <row r="2018" spans="1:5">
      <c r="A2018" s="102"/>
      <c r="B2018" s="102"/>
      <c r="C2018" s="102"/>
      <c r="D2018" s="103"/>
      <c r="E2018" s="102"/>
    </row>
    <row r="2019" spans="1:5">
      <c r="A2019" s="102"/>
      <c r="B2019" s="102"/>
      <c r="C2019" s="102"/>
      <c r="D2019" s="103"/>
      <c r="E2019" s="102"/>
    </row>
    <row r="2020" spans="1:5">
      <c r="A2020" s="102"/>
      <c r="B2020" s="102"/>
      <c r="C2020" s="102"/>
      <c r="D2020" s="103"/>
      <c r="E2020" s="102"/>
    </row>
    <row r="2021" spans="1:5">
      <c r="A2021" s="102"/>
      <c r="B2021" s="102"/>
      <c r="C2021" s="102"/>
      <c r="D2021" s="103"/>
      <c r="E2021" s="102"/>
    </row>
    <row r="2022" spans="1:5">
      <c r="A2022" s="102"/>
      <c r="B2022" s="102"/>
      <c r="C2022" s="102"/>
      <c r="D2022" s="103"/>
      <c r="E2022" s="102"/>
    </row>
    <row r="2023" spans="1:5">
      <c r="A2023" s="102"/>
      <c r="B2023" s="102"/>
      <c r="C2023" s="102"/>
      <c r="D2023" s="103"/>
      <c r="E2023" s="102"/>
    </row>
    <row r="2024" spans="1:5">
      <c r="A2024" s="102"/>
      <c r="B2024" s="102"/>
      <c r="C2024" s="102"/>
      <c r="D2024" s="103"/>
      <c r="E2024" s="102"/>
    </row>
    <row r="2025" spans="1:5">
      <c r="A2025" s="102"/>
      <c r="B2025" s="102"/>
      <c r="C2025" s="102"/>
      <c r="D2025" s="103"/>
      <c r="E2025" s="102"/>
    </row>
    <row r="2026" spans="1:5">
      <c r="A2026" s="102"/>
      <c r="B2026" s="102"/>
      <c r="C2026" s="102"/>
      <c r="D2026" s="103"/>
      <c r="E2026" s="102"/>
    </row>
    <row r="2027" spans="1:5">
      <c r="A2027" s="102"/>
      <c r="B2027" s="102"/>
      <c r="C2027" s="102"/>
      <c r="D2027" s="103"/>
      <c r="E2027" s="102"/>
    </row>
    <row r="2028" spans="1:5">
      <c r="A2028" s="102"/>
      <c r="B2028" s="102"/>
      <c r="C2028" s="102"/>
      <c r="D2028" s="103"/>
      <c r="E2028" s="102"/>
    </row>
    <row r="2029" spans="1:5">
      <c r="A2029" s="102"/>
      <c r="B2029" s="102"/>
      <c r="C2029" s="102"/>
      <c r="D2029" s="103"/>
      <c r="E2029" s="102"/>
    </row>
    <row r="2030" spans="1:5">
      <c r="A2030" s="102"/>
      <c r="B2030" s="102"/>
      <c r="C2030" s="102"/>
      <c r="D2030" s="103"/>
      <c r="E2030" s="102"/>
    </row>
    <row r="2031" spans="1:5">
      <c r="A2031" s="102"/>
      <c r="B2031" s="102"/>
      <c r="C2031" s="102"/>
      <c r="D2031" s="103"/>
      <c r="E2031" s="102"/>
    </row>
    <row r="2032" spans="1:5">
      <c r="A2032" s="102"/>
      <c r="B2032" s="102"/>
      <c r="C2032" s="102"/>
      <c r="D2032" s="103"/>
      <c r="E2032" s="102"/>
    </row>
    <row r="2033" spans="1:5">
      <c r="A2033" s="102"/>
      <c r="B2033" s="102"/>
      <c r="C2033" s="102"/>
      <c r="D2033" s="103"/>
      <c r="E2033" s="102"/>
    </row>
    <row r="2034" spans="1:5">
      <c r="A2034" s="102"/>
      <c r="B2034" s="102"/>
      <c r="C2034" s="102"/>
      <c r="D2034" s="103"/>
      <c r="E2034" s="102"/>
    </row>
    <row r="2035" spans="1:5">
      <c r="A2035" s="102"/>
      <c r="B2035" s="102"/>
      <c r="C2035" s="102"/>
      <c r="D2035" s="103"/>
      <c r="E2035" s="102"/>
    </row>
    <row r="2036" spans="1:5">
      <c r="A2036" s="102"/>
      <c r="B2036" s="102"/>
      <c r="C2036" s="102"/>
      <c r="D2036" s="103"/>
      <c r="E2036" s="102"/>
    </row>
    <row r="2037" spans="1:5">
      <c r="A2037" s="102"/>
      <c r="B2037" s="102"/>
      <c r="C2037" s="102"/>
      <c r="D2037" s="103"/>
      <c r="E2037" s="102"/>
    </row>
    <row r="2038" spans="1:5">
      <c r="A2038" s="102"/>
      <c r="B2038" s="102"/>
      <c r="C2038" s="102"/>
      <c r="D2038" s="103"/>
      <c r="E2038" s="102"/>
    </row>
    <row r="2039" spans="1:5">
      <c r="A2039" s="102"/>
      <c r="B2039" s="102"/>
      <c r="C2039" s="102"/>
      <c r="D2039" s="103"/>
      <c r="E2039" s="102"/>
    </row>
    <row r="2040" spans="1:5">
      <c r="A2040" s="102"/>
      <c r="B2040" s="102"/>
      <c r="C2040" s="102"/>
      <c r="D2040" s="103"/>
      <c r="E2040" s="102"/>
    </row>
    <row r="2041" spans="1:5">
      <c r="A2041" s="102"/>
      <c r="B2041" s="102"/>
      <c r="C2041" s="102"/>
      <c r="D2041" s="103"/>
      <c r="E2041" s="102"/>
    </row>
    <row r="2042" spans="1:5">
      <c r="A2042" s="102"/>
      <c r="B2042" s="102"/>
      <c r="C2042" s="102"/>
      <c r="D2042" s="103"/>
      <c r="E2042" s="102"/>
    </row>
    <row r="2043" spans="1:5">
      <c r="A2043" s="102"/>
      <c r="B2043" s="102"/>
      <c r="C2043" s="102"/>
      <c r="D2043" s="103"/>
      <c r="E2043" s="102"/>
    </row>
    <row r="2044" spans="1:5">
      <c r="A2044" s="102"/>
      <c r="B2044" s="102"/>
      <c r="C2044" s="102"/>
      <c r="D2044" s="103"/>
      <c r="E2044" s="102"/>
    </row>
    <row r="2045" spans="1:5">
      <c r="A2045" s="102"/>
      <c r="B2045" s="102"/>
      <c r="C2045" s="102"/>
      <c r="D2045" s="103"/>
      <c r="E2045" s="102"/>
    </row>
    <row r="2046" spans="1:5">
      <c r="A2046" s="102"/>
      <c r="B2046" s="102"/>
      <c r="C2046" s="102"/>
      <c r="D2046" s="103"/>
      <c r="E2046" s="102"/>
    </row>
    <row r="2047" spans="1:5">
      <c r="A2047" s="102"/>
      <c r="B2047" s="102"/>
      <c r="C2047" s="102"/>
      <c r="D2047" s="103"/>
      <c r="E2047" s="102"/>
    </row>
    <row r="2048" spans="1:5">
      <c r="A2048" s="102"/>
      <c r="B2048" s="102"/>
      <c r="C2048" s="102"/>
      <c r="D2048" s="103"/>
      <c r="E2048" s="102"/>
    </row>
    <row r="2049" spans="1:5">
      <c r="A2049" s="102"/>
      <c r="B2049" s="102"/>
      <c r="C2049" s="102"/>
      <c r="D2049" s="103"/>
      <c r="E2049" s="102"/>
    </row>
    <row r="2050" spans="1:5">
      <c r="A2050" s="102"/>
      <c r="B2050" s="102"/>
      <c r="C2050" s="102"/>
      <c r="D2050" s="103"/>
      <c r="E2050" s="102"/>
    </row>
    <row r="2051" spans="1:5">
      <c r="A2051" s="102"/>
      <c r="B2051" s="102"/>
      <c r="C2051" s="102"/>
      <c r="D2051" s="103"/>
      <c r="E2051" s="102"/>
    </row>
    <row r="2052" spans="1:5">
      <c r="A2052" s="102"/>
      <c r="B2052" s="102"/>
      <c r="C2052" s="102"/>
      <c r="D2052" s="103"/>
      <c r="E2052" s="102"/>
    </row>
    <row r="2053" spans="1:5">
      <c r="A2053" s="102"/>
      <c r="B2053" s="102"/>
      <c r="C2053" s="102"/>
      <c r="D2053" s="103"/>
      <c r="E2053" s="102"/>
    </row>
    <row r="2054" spans="1:5">
      <c r="A2054" s="102"/>
      <c r="B2054" s="102"/>
      <c r="C2054" s="102"/>
      <c r="D2054" s="103"/>
      <c r="E2054" s="102"/>
    </row>
    <row r="2055" spans="1:5">
      <c r="A2055" s="102"/>
      <c r="B2055" s="102"/>
      <c r="C2055" s="102"/>
      <c r="D2055" s="103"/>
      <c r="E2055" s="102"/>
    </row>
    <row r="2056" spans="1:5">
      <c r="A2056" s="102"/>
      <c r="B2056" s="102"/>
      <c r="C2056" s="102"/>
      <c r="D2056" s="103"/>
      <c r="E2056" s="102"/>
    </row>
    <row r="2057" spans="1:5">
      <c r="A2057" s="102"/>
      <c r="B2057" s="102"/>
      <c r="C2057" s="102"/>
      <c r="D2057" s="103"/>
      <c r="E2057" s="102"/>
    </row>
    <row r="2058" spans="1:5">
      <c r="A2058" s="102"/>
      <c r="B2058" s="102"/>
      <c r="C2058" s="102"/>
      <c r="D2058" s="103"/>
      <c r="E2058" s="102"/>
    </row>
    <row r="2059" spans="1:5">
      <c r="A2059" s="102"/>
      <c r="B2059" s="102"/>
      <c r="C2059" s="102"/>
      <c r="D2059" s="103"/>
      <c r="E2059" s="102"/>
    </row>
    <row r="2060" spans="1:5">
      <c r="A2060" s="102"/>
      <c r="B2060" s="102"/>
      <c r="C2060" s="102"/>
      <c r="D2060" s="103"/>
      <c r="E2060" s="102"/>
    </row>
    <row r="2061" spans="1:5">
      <c r="A2061" s="102"/>
      <c r="B2061" s="102"/>
      <c r="C2061" s="102"/>
      <c r="D2061" s="103"/>
      <c r="E2061" s="102"/>
    </row>
    <row r="2062" spans="1:5">
      <c r="A2062" s="102"/>
      <c r="B2062" s="102"/>
      <c r="C2062" s="102"/>
      <c r="D2062" s="103"/>
      <c r="E2062" s="102"/>
    </row>
    <row r="2063" spans="1:5">
      <c r="A2063" s="102"/>
      <c r="B2063" s="102"/>
      <c r="C2063" s="102"/>
      <c r="D2063" s="103"/>
      <c r="E2063" s="102"/>
    </row>
    <row r="2064" spans="1:5">
      <c r="A2064" s="102"/>
      <c r="B2064" s="102"/>
      <c r="C2064" s="102"/>
      <c r="D2064" s="103"/>
      <c r="E2064" s="102"/>
    </row>
    <row r="2065" spans="1:5">
      <c r="A2065" s="102"/>
      <c r="B2065" s="102"/>
      <c r="C2065" s="102"/>
      <c r="D2065" s="103"/>
      <c r="E2065" s="102"/>
    </row>
    <row r="2066" spans="1:5">
      <c r="A2066" s="102"/>
      <c r="B2066" s="102"/>
      <c r="C2066" s="102"/>
      <c r="D2066" s="103"/>
      <c r="E2066" s="102"/>
    </row>
    <row r="2067" spans="1:5">
      <c r="A2067" s="102"/>
      <c r="B2067" s="102"/>
      <c r="C2067" s="102"/>
      <c r="D2067" s="103"/>
      <c r="E2067" s="102"/>
    </row>
    <row r="2068" spans="1:5">
      <c r="A2068" s="102"/>
      <c r="B2068" s="102"/>
      <c r="C2068" s="102"/>
      <c r="D2068" s="103"/>
      <c r="E2068" s="102"/>
    </row>
    <row r="2069" spans="1:5">
      <c r="A2069" s="102"/>
      <c r="B2069" s="102"/>
      <c r="C2069" s="102"/>
      <c r="D2069" s="103"/>
      <c r="E2069" s="102"/>
    </row>
    <row r="2070" spans="1:5">
      <c r="A2070" s="102"/>
      <c r="B2070" s="102"/>
      <c r="C2070" s="102"/>
      <c r="D2070" s="103"/>
      <c r="E2070" s="102"/>
    </row>
    <row r="2071" spans="1:5">
      <c r="A2071" s="102"/>
      <c r="B2071" s="102"/>
      <c r="C2071" s="102"/>
      <c r="D2071" s="103"/>
      <c r="E2071" s="102"/>
    </row>
    <row r="2072" spans="1:5">
      <c r="A2072" s="102"/>
      <c r="B2072" s="102"/>
      <c r="C2072" s="102"/>
      <c r="D2072" s="103"/>
      <c r="E2072" s="102"/>
    </row>
    <row r="2073" spans="1:5">
      <c r="A2073" s="102"/>
      <c r="B2073" s="102"/>
      <c r="C2073" s="102"/>
      <c r="D2073" s="103"/>
      <c r="E2073" s="102"/>
    </row>
    <row r="2074" spans="1:5">
      <c r="A2074" s="102"/>
      <c r="B2074" s="102"/>
      <c r="C2074" s="102"/>
      <c r="D2074" s="103"/>
      <c r="E2074" s="102"/>
    </row>
    <row r="2075" spans="1:5">
      <c r="A2075" s="102"/>
      <c r="B2075" s="102"/>
      <c r="C2075" s="102"/>
      <c r="D2075" s="103"/>
      <c r="E2075" s="102"/>
    </row>
    <row r="2076" spans="1:5">
      <c r="A2076" s="102"/>
      <c r="B2076" s="102"/>
      <c r="C2076" s="102"/>
      <c r="D2076" s="103"/>
      <c r="E2076" s="102"/>
    </row>
    <row r="2077" spans="1:5">
      <c r="A2077" s="102"/>
      <c r="B2077" s="102"/>
      <c r="C2077" s="102"/>
      <c r="D2077" s="103"/>
      <c r="E2077" s="102"/>
    </row>
    <row r="2078" spans="1:5">
      <c r="A2078" s="102"/>
      <c r="B2078" s="102"/>
      <c r="C2078" s="102"/>
      <c r="D2078" s="103"/>
      <c r="E2078" s="102"/>
    </row>
    <row r="2079" spans="1:5">
      <c r="A2079" s="102"/>
      <c r="B2079" s="102"/>
      <c r="C2079" s="102"/>
      <c r="D2079" s="103"/>
      <c r="E2079" s="102"/>
    </row>
    <row r="2080" spans="1:5">
      <c r="A2080" s="102"/>
      <c r="B2080" s="102"/>
      <c r="C2080" s="102"/>
      <c r="D2080" s="103"/>
      <c r="E2080" s="102"/>
    </row>
    <row r="2081" spans="1:5">
      <c r="A2081" s="102"/>
      <c r="B2081" s="102"/>
      <c r="C2081" s="102"/>
      <c r="D2081" s="103"/>
      <c r="E2081" s="102"/>
    </row>
    <row r="2082" spans="1:5">
      <c r="A2082" s="102"/>
      <c r="B2082" s="102"/>
      <c r="C2082" s="102"/>
      <c r="D2082" s="103"/>
      <c r="E2082" s="102"/>
    </row>
    <row r="2083" spans="1:5">
      <c r="A2083" s="102"/>
      <c r="B2083" s="102"/>
      <c r="C2083" s="102"/>
      <c r="D2083" s="103"/>
      <c r="E2083" s="102"/>
    </row>
    <row r="2084" spans="1:5">
      <c r="A2084" s="102"/>
      <c r="B2084" s="102"/>
      <c r="C2084" s="102"/>
      <c r="D2084" s="103"/>
      <c r="E2084" s="102"/>
    </row>
    <row r="2085" spans="1:5">
      <c r="A2085" s="102"/>
      <c r="B2085" s="102"/>
      <c r="C2085" s="102"/>
      <c r="D2085" s="103"/>
      <c r="E2085" s="102"/>
    </row>
    <row r="2086" spans="1:5">
      <c r="A2086" s="102"/>
      <c r="B2086" s="102"/>
      <c r="C2086" s="102"/>
      <c r="D2086" s="103"/>
      <c r="E2086" s="102"/>
    </row>
    <row r="2087" spans="1:5">
      <c r="A2087" s="102"/>
      <c r="B2087" s="102"/>
      <c r="C2087" s="102"/>
      <c r="D2087" s="103"/>
      <c r="E2087" s="102"/>
    </row>
    <row r="2088" spans="1:5">
      <c r="A2088" s="102"/>
      <c r="B2088" s="102"/>
      <c r="C2088" s="102"/>
      <c r="D2088" s="103"/>
      <c r="E2088" s="102"/>
    </row>
    <row r="2089" spans="1:5">
      <c r="A2089" s="102"/>
      <c r="B2089" s="102"/>
      <c r="C2089" s="102"/>
      <c r="D2089" s="103"/>
      <c r="E2089" s="102"/>
    </row>
    <row r="2090" spans="1:5">
      <c r="A2090" s="102"/>
      <c r="B2090" s="102"/>
      <c r="C2090" s="102"/>
      <c r="D2090" s="103"/>
      <c r="E2090" s="102"/>
    </row>
    <row r="2091" spans="1:5">
      <c r="A2091" s="102"/>
      <c r="B2091" s="102"/>
      <c r="C2091" s="102"/>
      <c r="D2091" s="103"/>
      <c r="E2091" s="102"/>
    </row>
    <row r="2092" spans="1:5">
      <c r="A2092" s="102"/>
      <c r="B2092" s="102"/>
      <c r="C2092" s="102"/>
      <c r="D2092" s="103"/>
      <c r="E2092" s="102"/>
    </row>
    <row r="2093" spans="1:5">
      <c r="A2093" s="102"/>
      <c r="B2093" s="102"/>
      <c r="C2093" s="102"/>
      <c r="D2093" s="103"/>
      <c r="E2093" s="102"/>
    </row>
    <row r="2094" spans="1:5">
      <c r="A2094" s="102"/>
      <c r="B2094" s="102"/>
      <c r="C2094" s="102"/>
      <c r="D2094" s="103"/>
      <c r="E2094" s="102"/>
    </row>
    <row r="2095" spans="1:5">
      <c r="A2095" s="102"/>
      <c r="B2095" s="102"/>
      <c r="C2095" s="102"/>
      <c r="D2095" s="103"/>
      <c r="E2095" s="102"/>
    </row>
    <row r="2096" spans="1:5">
      <c r="A2096" s="102"/>
      <c r="B2096" s="102"/>
      <c r="C2096" s="102"/>
      <c r="D2096" s="103"/>
      <c r="E2096" s="102"/>
    </row>
    <row r="2097" spans="1:5">
      <c r="A2097" s="102"/>
      <c r="B2097" s="102"/>
      <c r="C2097" s="102"/>
      <c r="D2097" s="103"/>
      <c r="E2097" s="102"/>
    </row>
    <row r="2098" spans="1:5">
      <c r="A2098" s="102"/>
      <c r="B2098" s="102"/>
      <c r="C2098" s="102"/>
      <c r="D2098" s="103"/>
      <c r="E2098" s="102"/>
    </row>
    <row r="2099" spans="1:5">
      <c r="A2099" s="102"/>
      <c r="B2099" s="102"/>
      <c r="C2099" s="102"/>
      <c r="D2099" s="103"/>
      <c r="E2099" s="102"/>
    </row>
    <row r="2100" spans="1:5">
      <c r="A2100" s="102"/>
      <c r="B2100" s="102"/>
      <c r="C2100" s="102"/>
      <c r="D2100" s="103"/>
      <c r="E2100" s="102"/>
    </row>
    <row r="2101" spans="1:5">
      <c r="A2101" s="102"/>
      <c r="B2101" s="102"/>
      <c r="C2101" s="102"/>
      <c r="D2101" s="103"/>
      <c r="E2101" s="102"/>
    </row>
    <row r="2102" spans="1:5">
      <c r="A2102" s="102"/>
      <c r="B2102" s="102"/>
      <c r="C2102" s="102"/>
      <c r="D2102" s="103"/>
      <c r="E2102" s="102"/>
    </row>
    <row r="2103" spans="1:5">
      <c r="A2103" s="102"/>
      <c r="B2103" s="102"/>
      <c r="C2103" s="102"/>
      <c r="D2103" s="103"/>
      <c r="E2103" s="102"/>
    </row>
    <row r="2104" spans="1:5">
      <c r="A2104" s="102"/>
      <c r="B2104" s="102"/>
      <c r="C2104" s="102"/>
      <c r="D2104" s="103"/>
      <c r="E2104" s="102"/>
    </row>
    <row r="2105" spans="1:5">
      <c r="A2105" s="102"/>
      <c r="B2105" s="102"/>
      <c r="C2105" s="102"/>
      <c r="D2105" s="103"/>
      <c r="E2105" s="102"/>
    </row>
    <row r="2106" spans="1:5">
      <c r="A2106" s="102"/>
      <c r="B2106" s="102"/>
      <c r="C2106" s="102"/>
      <c r="D2106" s="103"/>
      <c r="E2106" s="102"/>
    </row>
    <row r="2107" spans="1:5">
      <c r="A2107" s="102"/>
      <c r="B2107" s="102"/>
      <c r="C2107" s="102"/>
      <c r="D2107" s="103"/>
      <c r="E2107" s="102"/>
    </row>
    <row r="2108" spans="1:5">
      <c r="A2108" s="102"/>
      <c r="B2108" s="102"/>
      <c r="C2108" s="102"/>
      <c r="D2108" s="103"/>
      <c r="E2108" s="102"/>
    </row>
    <row r="2109" spans="1:5">
      <c r="A2109" s="102"/>
      <c r="B2109" s="102"/>
      <c r="C2109" s="102"/>
      <c r="D2109" s="103"/>
      <c r="E2109" s="102"/>
    </row>
    <row r="2110" spans="1:5">
      <c r="A2110" s="102"/>
      <c r="B2110" s="102"/>
      <c r="C2110" s="102"/>
      <c r="D2110" s="103"/>
      <c r="E2110" s="102"/>
    </row>
    <row r="2111" spans="1:5">
      <c r="A2111" s="102"/>
      <c r="B2111" s="102"/>
      <c r="C2111" s="102"/>
      <c r="D2111" s="103"/>
      <c r="E2111" s="102"/>
    </row>
    <row r="2112" spans="1:5">
      <c r="A2112" s="102"/>
      <c r="B2112" s="102"/>
      <c r="C2112" s="102"/>
      <c r="D2112" s="103"/>
      <c r="E2112" s="102"/>
    </row>
    <row r="2113" spans="1:5">
      <c r="A2113" s="102"/>
      <c r="B2113" s="102"/>
      <c r="C2113" s="102"/>
      <c r="D2113" s="103"/>
      <c r="E2113" s="102"/>
    </row>
    <row r="2114" spans="1:5">
      <c r="A2114" s="102"/>
      <c r="B2114" s="102"/>
      <c r="C2114" s="102"/>
      <c r="D2114" s="103"/>
      <c r="E2114" s="102"/>
    </row>
    <row r="2115" spans="1:5">
      <c r="A2115" s="102"/>
      <c r="B2115" s="102"/>
      <c r="C2115" s="102"/>
      <c r="D2115" s="103"/>
      <c r="E2115" s="102"/>
    </row>
    <row r="2116" spans="1:5">
      <c r="A2116" s="102"/>
      <c r="B2116" s="102"/>
      <c r="C2116" s="102"/>
      <c r="D2116" s="103"/>
      <c r="E2116" s="102"/>
    </row>
    <row r="2117" spans="1:5">
      <c r="A2117" s="102"/>
      <c r="B2117" s="102"/>
      <c r="C2117" s="102"/>
      <c r="D2117" s="103"/>
      <c r="E2117" s="102"/>
    </row>
    <row r="2118" spans="1:5">
      <c r="A2118" s="102"/>
      <c r="B2118" s="102"/>
      <c r="C2118" s="102"/>
      <c r="D2118" s="103"/>
      <c r="E2118" s="102"/>
    </row>
    <row r="2119" spans="1:5">
      <c r="A2119" s="102"/>
      <c r="B2119" s="102"/>
      <c r="C2119" s="102"/>
      <c r="D2119" s="103"/>
      <c r="E2119" s="102"/>
    </row>
    <row r="2120" spans="1:5">
      <c r="A2120" s="102"/>
      <c r="B2120" s="102"/>
      <c r="C2120" s="102"/>
      <c r="D2120" s="103"/>
      <c r="E2120" s="102"/>
    </row>
    <row r="2121" spans="1:5">
      <c r="A2121" s="102"/>
      <c r="B2121" s="102"/>
      <c r="C2121" s="102"/>
      <c r="D2121" s="103"/>
      <c r="E2121" s="102"/>
    </row>
    <row r="2122" spans="1:5">
      <c r="A2122" s="102"/>
      <c r="B2122" s="102"/>
      <c r="C2122" s="102"/>
      <c r="D2122" s="103"/>
      <c r="E2122" s="102"/>
    </row>
    <row r="2123" spans="1:5">
      <c r="A2123" s="102"/>
      <c r="B2123" s="102"/>
      <c r="C2123" s="102"/>
      <c r="D2123" s="103"/>
      <c r="E2123" s="102"/>
    </row>
    <row r="2124" spans="1:5">
      <c r="A2124" s="102"/>
      <c r="B2124" s="102"/>
      <c r="C2124" s="102"/>
      <c r="D2124" s="103"/>
      <c r="E2124" s="102"/>
    </row>
    <row r="2125" spans="1:5">
      <c r="A2125" s="102"/>
      <c r="B2125" s="102"/>
      <c r="C2125" s="102"/>
      <c r="D2125" s="103"/>
      <c r="E2125" s="102"/>
    </row>
    <row r="2126" spans="1:5">
      <c r="A2126" s="102"/>
      <c r="B2126" s="102"/>
      <c r="C2126" s="102"/>
      <c r="D2126" s="103"/>
      <c r="E2126" s="102"/>
    </row>
    <row r="2127" spans="1:5">
      <c r="A2127" s="102"/>
      <c r="B2127" s="102"/>
      <c r="C2127" s="102"/>
      <c r="D2127" s="103"/>
      <c r="E2127" s="102"/>
    </row>
    <row r="2128" spans="1:5">
      <c r="A2128" s="102"/>
      <c r="B2128" s="102"/>
      <c r="C2128" s="102"/>
      <c r="D2128" s="103"/>
      <c r="E2128" s="102"/>
    </row>
    <row r="2129" spans="1:5">
      <c r="A2129" s="102"/>
      <c r="B2129" s="102"/>
      <c r="C2129" s="102"/>
      <c r="D2129" s="103"/>
      <c r="E2129" s="102"/>
    </row>
    <row r="2130" spans="1:5">
      <c r="A2130" s="102"/>
      <c r="B2130" s="102"/>
      <c r="C2130" s="102"/>
      <c r="D2130" s="103"/>
      <c r="E2130" s="102"/>
    </row>
    <row r="2131" spans="1:5">
      <c r="A2131" s="102"/>
      <c r="B2131" s="102"/>
      <c r="C2131" s="102"/>
      <c r="D2131" s="103"/>
      <c r="E2131" s="102"/>
    </row>
    <row r="2132" spans="1:5">
      <c r="A2132" s="102"/>
      <c r="B2132" s="102"/>
      <c r="C2132" s="102"/>
      <c r="D2132" s="103"/>
      <c r="E2132" s="102"/>
    </row>
    <row r="2133" spans="1:5">
      <c r="A2133" s="102"/>
      <c r="B2133" s="102"/>
      <c r="C2133" s="102"/>
      <c r="D2133" s="103"/>
      <c r="E2133" s="102"/>
    </row>
    <row r="2134" spans="1:5">
      <c r="A2134" s="102"/>
      <c r="B2134" s="102"/>
      <c r="C2134" s="102"/>
      <c r="D2134" s="103"/>
      <c r="E2134" s="102"/>
    </row>
    <row r="2135" spans="1:5">
      <c r="A2135" s="102"/>
      <c r="B2135" s="102"/>
      <c r="C2135" s="102"/>
      <c r="D2135" s="103"/>
      <c r="E2135" s="102"/>
    </row>
    <row r="2136" spans="1:5">
      <c r="A2136" s="102"/>
      <c r="B2136" s="102"/>
      <c r="C2136" s="102"/>
      <c r="D2136" s="103"/>
      <c r="E2136" s="102"/>
    </row>
    <row r="2137" spans="1:5">
      <c r="A2137" s="102"/>
      <c r="B2137" s="102"/>
      <c r="C2137" s="102"/>
      <c r="D2137" s="103"/>
      <c r="E2137" s="102"/>
    </row>
    <row r="2138" spans="1:5">
      <c r="A2138" s="102"/>
      <c r="B2138" s="102"/>
      <c r="C2138" s="102"/>
      <c r="D2138" s="103"/>
      <c r="E2138" s="102"/>
    </row>
    <row r="2139" spans="1:5">
      <c r="A2139" s="102"/>
      <c r="B2139" s="102"/>
      <c r="C2139" s="102"/>
      <c r="D2139" s="103"/>
      <c r="E2139" s="102"/>
    </row>
    <row r="2140" spans="1:5">
      <c r="A2140" s="102"/>
      <c r="B2140" s="102"/>
      <c r="C2140" s="102"/>
      <c r="D2140" s="103"/>
      <c r="E2140" s="102"/>
    </row>
    <row r="2141" spans="1:5">
      <c r="A2141" s="102"/>
      <c r="B2141" s="102"/>
      <c r="C2141" s="102"/>
      <c r="D2141" s="103"/>
      <c r="E2141" s="102"/>
    </row>
    <row r="2142" spans="1:5">
      <c r="A2142" s="102"/>
      <c r="B2142" s="102"/>
      <c r="C2142" s="102"/>
      <c r="D2142" s="103"/>
      <c r="E2142" s="102"/>
    </row>
    <row r="2143" spans="1:5">
      <c r="A2143" s="102"/>
      <c r="B2143" s="102"/>
      <c r="C2143" s="102"/>
      <c r="D2143" s="103"/>
      <c r="E2143" s="102"/>
    </row>
    <row r="2144" spans="1:5">
      <c r="A2144" s="102"/>
      <c r="B2144" s="102"/>
      <c r="C2144" s="102"/>
      <c r="D2144" s="103"/>
      <c r="E2144" s="102"/>
    </row>
    <row r="2145" spans="1:5">
      <c r="A2145" s="102"/>
      <c r="B2145" s="102"/>
      <c r="C2145" s="102"/>
      <c r="D2145" s="103"/>
      <c r="E2145" s="102"/>
    </row>
    <row r="2146" spans="1:5">
      <c r="A2146" s="102"/>
      <c r="B2146" s="102"/>
      <c r="C2146" s="102"/>
      <c r="D2146" s="103"/>
      <c r="E2146" s="102"/>
    </row>
    <row r="2147" spans="1:5">
      <c r="A2147" s="102"/>
      <c r="B2147" s="102"/>
      <c r="C2147" s="102"/>
      <c r="D2147" s="103"/>
      <c r="E2147" s="102"/>
    </row>
    <row r="2148" spans="1:5">
      <c r="A2148" s="102"/>
      <c r="B2148" s="102"/>
      <c r="C2148" s="102"/>
      <c r="D2148" s="103"/>
      <c r="E2148" s="102"/>
    </row>
    <row r="2149" spans="1:5">
      <c r="A2149" s="102"/>
      <c r="B2149" s="102"/>
      <c r="C2149" s="102"/>
      <c r="D2149" s="103"/>
      <c r="E2149" s="102"/>
    </row>
    <row r="2150" spans="1:5">
      <c r="A2150" s="102"/>
      <c r="B2150" s="102"/>
      <c r="C2150" s="102"/>
      <c r="D2150" s="103"/>
      <c r="E2150" s="102"/>
    </row>
    <row r="2151" spans="1:5">
      <c r="A2151" s="102"/>
      <c r="B2151" s="102"/>
      <c r="C2151" s="102"/>
      <c r="D2151" s="103"/>
      <c r="E2151" s="102"/>
    </row>
    <row r="2152" spans="1:5">
      <c r="A2152" s="102"/>
      <c r="B2152" s="102"/>
      <c r="C2152" s="102"/>
      <c r="D2152" s="103"/>
      <c r="E2152" s="102"/>
    </row>
    <row r="2153" spans="1:5">
      <c r="A2153" s="102"/>
      <c r="B2153" s="102"/>
      <c r="C2153" s="102"/>
      <c r="D2153" s="103"/>
      <c r="E2153" s="102"/>
    </row>
    <row r="2154" spans="1:5">
      <c r="A2154" s="102"/>
      <c r="B2154" s="102"/>
      <c r="C2154" s="102"/>
      <c r="D2154" s="103"/>
      <c r="E2154" s="102"/>
    </row>
    <row r="2155" spans="1:5">
      <c r="A2155" s="102"/>
      <c r="B2155" s="102"/>
      <c r="C2155" s="102"/>
      <c r="D2155" s="103"/>
      <c r="E2155" s="102"/>
    </row>
    <row r="2156" spans="1:5">
      <c r="A2156" s="102"/>
      <c r="B2156" s="102"/>
      <c r="C2156" s="102"/>
      <c r="D2156" s="103"/>
      <c r="E2156" s="102"/>
    </row>
    <row r="2157" spans="1:5">
      <c r="A2157" s="102"/>
      <c r="B2157" s="102"/>
      <c r="C2157" s="102"/>
      <c r="D2157" s="103"/>
      <c r="E2157" s="102"/>
    </row>
    <row r="2158" spans="1:5">
      <c r="A2158" s="102"/>
      <c r="B2158" s="102"/>
      <c r="C2158" s="102"/>
      <c r="D2158" s="103"/>
      <c r="E2158" s="102"/>
    </row>
    <row r="2159" spans="1:5">
      <c r="A2159" s="102"/>
      <c r="B2159" s="102"/>
      <c r="C2159" s="102"/>
      <c r="D2159" s="103"/>
      <c r="E2159" s="102"/>
    </row>
    <row r="2160" spans="1:5">
      <c r="A2160" s="102"/>
      <c r="B2160" s="102"/>
      <c r="C2160" s="102"/>
      <c r="D2160" s="103"/>
      <c r="E2160" s="102"/>
    </row>
    <row r="2161" spans="1:5">
      <c r="A2161" s="102"/>
      <c r="B2161" s="102"/>
      <c r="C2161" s="102"/>
      <c r="D2161" s="103"/>
      <c r="E2161" s="102"/>
    </row>
    <row r="2162" spans="1:5">
      <c r="A2162" s="102"/>
      <c r="B2162" s="102"/>
      <c r="C2162" s="102"/>
      <c r="D2162" s="103"/>
      <c r="E2162" s="102"/>
    </row>
    <row r="2163" spans="1:5">
      <c r="A2163" s="102"/>
      <c r="B2163" s="102"/>
      <c r="C2163" s="102"/>
      <c r="D2163" s="103"/>
      <c r="E2163" s="102"/>
    </row>
    <row r="2164" spans="1:5">
      <c r="A2164" s="102"/>
      <c r="B2164" s="102"/>
      <c r="C2164" s="102"/>
      <c r="D2164" s="103"/>
      <c r="E2164" s="102"/>
    </row>
    <row r="2165" spans="1:5">
      <c r="A2165" s="102"/>
      <c r="B2165" s="102"/>
      <c r="C2165" s="102"/>
      <c r="D2165" s="103"/>
      <c r="E2165" s="102"/>
    </row>
    <row r="2166" spans="1:5">
      <c r="A2166" s="102"/>
      <c r="B2166" s="102"/>
      <c r="C2166" s="102"/>
      <c r="D2166" s="103"/>
      <c r="E2166" s="102"/>
    </row>
    <row r="2167" spans="1:5">
      <c r="A2167" s="102"/>
      <c r="B2167" s="102"/>
      <c r="C2167" s="102"/>
      <c r="D2167" s="103"/>
      <c r="E2167" s="102"/>
    </row>
    <row r="2168" spans="1:5">
      <c r="A2168" s="102"/>
      <c r="B2168" s="102"/>
      <c r="C2168" s="102"/>
      <c r="D2168" s="103"/>
      <c r="E2168" s="102"/>
    </row>
    <row r="2169" spans="1:5">
      <c r="A2169" s="102"/>
      <c r="B2169" s="102"/>
      <c r="C2169" s="102"/>
      <c r="D2169" s="103"/>
      <c r="E2169" s="102"/>
    </row>
    <row r="2170" spans="1:5">
      <c r="A2170" s="102"/>
      <c r="B2170" s="102"/>
      <c r="C2170" s="102"/>
      <c r="D2170" s="103"/>
      <c r="E2170" s="102"/>
    </row>
    <row r="2171" spans="1:5">
      <c r="A2171" s="102"/>
      <c r="B2171" s="102"/>
      <c r="C2171" s="102"/>
      <c r="D2171" s="103"/>
      <c r="E2171" s="102"/>
    </row>
    <row r="2172" spans="1:5">
      <c r="A2172" s="102"/>
      <c r="B2172" s="102"/>
      <c r="C2172" s="102"/>
      <c r="D2172" s="103"/>
      <c r="E2172" s="102"/>
    </row>
    <row r="2173" spans="1:5">
      <c r="A2173" s="102"/>
      <c r="B2173" s="102"/>
      <c r="C2173" s="102"/>
      <c r="D2173" s="103"/>
      <c r="E2173" s="102"/>
    </row>
    <row r="2174" spans="1:5">
      <c r="A2174" s="102"/>
      <c r="B2174" s="102"/>
      <c r="C2174" s="102"/>
      <c r="D2174" s="103"/>
      <c r="E2174" s="102"/>
    </row>
    <row r="2175" spans="1:5">
      <c r="A2175" s="102"/>
      <c r="B2175" s="102"/>
      <c r="C2175" s="102"/>
      <c r="D2175" s="103"/>
      <c r="E2175" s="102"/>
    </row>
    <row r="2176" spans="1:5">
      <c r="A2176" s="102"/>
      <c r="B2176" s="102"/>
      <c r="C2176" s="102"/>
      <c r="D2176" s="103"/>
      <c r="E2176" s="102"/>
    </row>
    <row r="2177" spans="1:5">
      <c r="A2177" s="102"/>
      <c r="B2177" s="102"/>
      <c r="C2177" s="102"/>
      <c r="D2177" s="103"/>
      <c r="E2177" s="102"/>
    </row>
    <row r="2178" spans="1:5">
      <c r="A2178" s="102"/>
      <c r="B2178" s="102"/>
      <c r="C2178" s="102"/>
      <c r="D2178" s="103"/>
      <c r="E2178" s="102"/>
    </row>
    <row r="2179" spans="1:5">
      <c r="A2179" s="102"/>
      <c r="B2179" s="102"/>
      <c r="C2179" s="102"/>
      <c r="D2179" s="103"/>
      <c r="E2179" s="102"/>
    </row>
    <row r="2180" spans="1:5">
      <c r="A2180" s="102"/>
      <c r="B2180" s="102"/>
      <c r="C2180" s="102"/>
      <c r="D2180" s="103"/>
      <c r="E2180" s="102"/>
    </row>
    <row r="2181" spans="1:5">
      <c r="A2181" s="102"/>
      <c r="B2181" s="102"/>
      <c r="C2181" s="102"/>
      <c r="D2181" s="103"/>
      <c r="E2181" s="102"/>
    </row>
    <row r="2182" spans="1:5">
      <c r="A2182" s="102"/>
      <c r="B2182" s="102"/>
      <c r="C2182" s="102"/>
      <c r="D2182" s="103"/>
      <c r="E2182" s="102"/>
    </row>
    <row r="2183" spans="1:5">
      <c r="A2183" s="102"/>
      <c r="B2183" s="102"/>
      <c r="C2183" s="102"/>
      <c r="D2183" s="103"/>
      <c r="E2183" s="102"/>
    </row>
    <row r="2184" spans="1:5">
      <c r="A2184" s="102"/>
      <c r="B2184" s="102"/>
      <c r="C2184" s="102"/>
      <c r="D2184" s="103"/>
      <c r="E2184" s="102"/>
    </row>
    <row r="2185" spans="1:5">
      <c r="A2185" s="102"/>
      <c r="B2185" s="102"/>
      <c r="C2185" s="102"/>
      <c r="D2185" s="103"/>
      <c r="E2185" s="102"/>
    </row>
    <row r="2186" spans="1:5">
      <c r="A2186" s="102"/>
      <c r="B2186" s="102"/>
      <c r="C2186" s="102"/>
      <c r="D2186" s="103"/>
      <c r="E2186" s="102"/>
    </row>
    <row r="2187" spans="1:5">
      <c r="A2187" s="102"/>
      <c r="B2187" s="102"/>
      <c r="C2187" s="102"/>
      <c r="D2187" s="103"/>
      <c r="E2187" s="102"/>
    </row>
    <row r="2188" spans="1:5">
      <c r="A2188" s="102"/>
      <c r="B2188" s="102"/>
      <c r="C2188" s="102"/>
      <c r="D2188" s="103"/>
      <c r="E2188" s="102"/>
    </row>
    <row r="2189" spans="1:5">
      <c r="A2189" s="102"/>
      <c r="B2189" s="102"/>
      <c r="C2189" s="102"/>
      <c r="D2189" s="103"/>
      <c r="E2189" s="102"/>
    </row>
    <row r="2190" spans="1:5">
      <c r="A2190" s="102"/>
      <c r="B2190" s="102"/>
      <c r="C2190" s="102"/>
      <c r="D2190" s="103"/>
      <c r="E2190" s="102"/>
    </row>
    <row r="2191" spans="1:5">
      <c r="A2191" s="102"/>
      <c r="B2191" s="102"/>
      <c r="C2191" s="102"/>
      <c r="D2191" s="103"/>
      <c r="E2191" s="102"/>
    </row>
    <row r="2192" spans="1:5">
      <c r="A2192" s="102"/>
      <c r="B2192" s="102"/>
      <c r="C2192" s="102"/>
      <c r="D2192" s="103"/>
      <c r="E2192" s="102"/>
    </row>
    <row r="2193" spans="1:5">
      <c r="A2193" s="102"/>
      <c r="B2193" s="102"/>
      <c r="C2193" s="102"/>
      <c r="D2193" s="103"/>
      <c r="E2193" s="102"/>
    </row>
    <row r="2194" spans="1:5">
      <c r="A2194" s="102"/>
      <c r="B2194" s="102"/>
      <c r="C2194" s="102"/>
      <c r="D2194" s="103"/>
      <c r="E2194" s="102"/>
    </row>
    <row r="2195" spans="1:5">
      <c r="A2195" s="102"/>
      <c r="B2195" s="102"/>
      <c r="C2195" s="102"/>
      <c r="D2195" s="103"/>
      <c r="E2195" s="102"/>
    </row>
    <row r="2196" spans="1:5">
      <c r="A2196" s="102"/>
      <c r="B2196" s="102"/>
      <c r="C2196" s="102"/>
      <c r="D2196" s="103"/>
      <c r="E2196" s="102"/>
    </row>
    <row r="2197" spans="1:5">
      <c r="A2197" s="102"/>
      <c r="B2197" s="102"/>
      <c r="C2197" s="102"/>
      <c r="D2197" s="103"/>
      <c r="E2197" s="102"/>
    </row>
    <row r="2198" spans="1:5">
      <c r="A2198" s="102"/>
      <c r="B2198" s="102"/>
      <c r="C2198" s="102"/>
      <c r="D2198" s="103"/>
      <c r="E2198" s="102"/>
    </row>
    <row r="2199" spans="1:5">
      <c r="A2199" s="102"/>
      <c r="B2199" s="102"/>
      <c r="C2199" s="102"/>
      <c r="D2199" s="103"/>
      <c r="E2199" s="102"/>
    </row>
    <row r="2200" spans="1:5">
      <c r="A2200" s="102"/>
      <c r="B2200" s="102"/>
      <c r="C2200" s="102"/>
      <c r="D2200" s="103"/>
      <c r="E2200" s="102"/>
    </row>
    <row r="2201" spans="1:5">
      <c r="A2201" s="102"/>
      <c r="B2201" s="102"/>
      <c r="C2201" s="102"/>
      <c r="D2201" s="103"/>
      <c r="E2201" s="102"/>
    </row>
    <row r="2202" spans="1:5">
      <c r="A2202" s="102"/>
      <c r="B2202" s="102"/>
      <c r="C2202" s="102"/>
      <c r="D2202" s="103"/>
      <c r="E2202" s="102"/>
    </row>
    <row r="2203" spans="1:5">
      <c r="A2203" s="102"/>
      <c r="B2203" s="102"/>
      <c r="C2203" s="102"/>
      <c r="D2203" s="103"/>
      <c r="E2203" s="102"/>
    </row>
    <row r="2204" spans="1:5">
      <c r="A2204" s="102"/>
      <c r="B2204" s="102"/>
      <c r="C2204" s="102"/>
      <c r="D2204" s="103"/>
      <c r="E2204" s="102"/>
    </row>
    <row r="2205" spans="1:5">
      <c r="A2205" s="102"/>
      <c r="B2205" s="102"/>
      <c r="C2205" s="102"/>
      <c r="D2205" s="103"/>
      <c r="E2205" s="102"/>
    </row>
    <row r="2206" spans="1:5">
      <c r="A2206" s="102"/>
      <c r="B2206" s="102"/>
      <c r="C2206" s="102"/>
      <c r="D2206" s="103"/>
      <c r="E2206" s="102"/>
    </row>
    <row r="2207" spans="1:5">
      <c r="A2207" s="102"/>
      <c r="B2207" s="102"/>
      <c r="C2207" s="102"/>
      <c r="D2207" s="103"/>
      <c r="E2207" s="102"/>
    </row>
    <row r="2208" spans="1:5">
      <c r="A2208" s="102"/>
      <c r="B2208" s="102"/>
      <c r="C2208" s="102"/>
      <c r="D2208" s="103"/>
      <c r="E2208" s="102"/>
    </row>
    <row r="2209" spans="1:5">
      <c r="A2209" s="102"/>
      <c r="B2209" s="102"/>
      <c r="C2209" s="102"/>
      <c r="D2209" s="103"/>
      <c r="E2209" s="102"/>
    </row>
    <row r="2210" spans="1:5">
      <c r="A2210" s="102"/>
      <c r="B2210" s="102"/>
      <c r="C2210" s="102"/>
      <c r="D2210" s="103"/>
      <c r="E2210" s="102"/>
    </row>
    <row r="2211" spans="1:5">
      <c r="A2211" s="102"/>
      <c r="B2211" s="102"/>
      <c r="C2211" s="102"/>
      <c r="D2211" s="103"/>
      <c r="E2211" s="102"/>
    </row>
    <row r="2212" spans="1:5">
      <c r="A2212" s="102"/>
      <c r="B2212" s="102"/>
      <c r="C2212" s="102"/>
      <c r="D2212" s="103"/>
      <c r="E2212" s="102"/>
    </row>
    <row r="2213" spans="1:5">
      <c r="A2213" s="102"/>
      <c r="B2213" s="102"/>
      <c r="C2213" s="102"/>
      <c r="D2213" s="103"/>
      <c r="E2213" s="102"/>
    </row>
    <row r="2214" spans="1:5">
      <c r="A2214" s="102"/>
      <c r="B2214" s="102"/>
      <c r="C2214" s="102"/>
      <c r="D2214" s="103"/>
      <c r="E2214" s="102"/>
    </row>
    <row r="2215" spans="1:5">
      <c r="A2215" s="102"/>
      <c r="B2215" s="102"/>
      <c r="C2215" s="102"/>
      <c r="D2215" s="103"/>
      <c r="E2215" s="102"/>
    </row>
    <row r="2216" spans="1:5">
      <c r="A2216" s="102"/>
      <c r="B2216" s="102"/>
      <c r="C2216" s="102"/>
      <c r="D2216" s="103"/>
      <c r="E2216" s="102"/>
    </row>
    <row r="2217" spans="1:5">
      <c r="A2217" s="102"/>
      <c r="B2217" s="102"/>
      <c r="C2217" s="102"/>
      <c r="D2217" s="103"/>
      <c r="E2217" s="102"/>
    </row>
    <row r="2218" spans="1:5">
      <c r="A2218" s="102"/>
      <c r="B2218" s="102"/>
      <c r="C2218" s="102"/>
      <c r="D2218" s="103"/>
      <c r="E2218" s="102"/>
    </row>
    <row r="2219" spans="1:5">
      <c r="A2219" s="102"/>
      <c r="B2219" s="102"/>
      <c r="C2219" s="102"/>
      <c r="D2219" s="103"/>
      <c r="E2219" s="102"/>
    </row>
    <row r="2220" spans="1:5">
      <c r="A2220" s="102"/>
      <c r="B2220" s="102"/>
      <c r="C2220" s="102"/>
      <c r="D2220" s="103"/>
      <c r="E2220" s="102"/>
    </row>
    <row r="2221" spans="1:5">
      <c r="A2221" s="102"/>
      <c r="B2221" s="102"/>
      <c r="C2221" s="102"/>
      <c r="D2221" s="103"/>
      <c r="E2221" s="102"/>
    </row>
    <row r="2222" spans="1:5">
      <c r="A2222" s="102"/>
      <c r="B2222" s="102"/>
      <c r="C2222" s="102"/>
      <c r="D2222" s="103"/>
      <c r="E2222" s="102"/>
    </row>
    <row r="2223" spans="1:5">
      <c r="A2223" s="102"/>
      <c r="B2223" s="102"/>
      <c r="C2223" s="102"/>
      <c r="D2223" s="103"/>
      <c r="E2223" s="102"/>
    </row>
    <row r="2224" spans="1:5">
      <c r="A2224" s="102"/>
      <c r="B2224" s="102"/>
      <c r="C2224" s="102"/>
      <c r="D2224" s="103"/>
      <c r="E2224" s="102"/>
    </row>
    <row r="2225" spans="1:5">
      <c r="A2225" s="102"/>
      <c r="B2225" s="102"/>
      <c r="C2225" s="102"/>
      <c r="D2225" s="103"/>
      <c r="E2225" s="102"/>
    </row>
    <row r="2226" spans="1:5">
      <c r="A2226" s="102"/>
      <c r="B2226" s="102"/>
      <c r="C2226" s="102"/>
      <c r="D2226" s="103"/>
      <c r="E2226" s="102"/>
    </row>
    <row r="2227" spans="1:5">
      <c r="A2227" s="102"/>
      <c r="B2227" s="102"/>
      <c r="C2227" s="102"/>
      <c r="D2227" s="103"/>
      <c r="E2227" s="102"/>
    </row>
    <row r="2228" spans="1:5">
      <c r="A2228" s="102"/>
      <c r="B2228" s="102"/>
      <c r="C2228" s="102"/>
      <c r="D2228" s="103"/>
      <c r="E2228" s="102"/>
    </row>
    <row r="2229" spans="1:5">
      <c r="A2229" s="102"/>
      <c r="B2229" s="102"/>
      <c r="C2229" s="102"/>
      <c r="D2229" s="103"/>
      <c r="E2229" s="102"/>
    </row>
    <row r="2230" spans="1:5">
      <c r="A2230" s="102"/>
      <c r="B2230" s="102"/>
      <c r="C2230" s="102"/>
      <c r="D2230" s="103"/>
      <c r="E2230" s="102"/>
    </row>
    <row r="2231" spans="1:5">
      <c r="A2231" s="102"/>
      <c r="B2231" s="102"/>
      <c r="C2231" s="102"/>
      <c r="D2231" s="103"/>
      <c r="E2231" s="102"/>
    </row>
    <row r="2232" spans="1:5">
      <c r="A2232" s="102"/>
      <c r="B2232" s="102"/>
      <c r="C2232" s="102"/>
      <c r="D2232" s="103"/>
      <c r="E2232" s="102"/>
    </row>
    <row r="2233" spans="1:5">
      <c r="A2233" s="102"/>
      <c r="B2233" s="102"/>
      <c r="C2233" s="102"/>
      <c r="D2233" s="103"/>
      <c r="E2233" s="102"/>
    </row>
    <row r="2234" spans="1:5">
      <c r="A2234" s="102"/>
      <c r="B2234" s="102"/>
      <c r="C2234" s="102"/>
      <c r="D2234" s="103"/>
      <c r="E2234" s="102"/>
    </row>
    <row r="2235" spans="1:5">
      <c r="A2235" s="102"/>
      <c r="B2235" s="102"/>
      <c r="C2235" s="102"/>
      <c r="D2235" s="103"/>
      <c r="E2235" s="102"/>
    </row>
    <row r="2236" spans="1:5">
      <c r="A2236" s="102"/>
      <c r="B2236" s="102"/>
      <c r="C2236" s="102"/>
      <c r="D2236" s="103"/>
      <c r="E2236" s="102"/>
    </row>
    <row r="2237" spans="1:5">
      <c r="A2237" s="102"/>
      <c r="B2237" s="102"/>
      <c r="C2237" s="102"/>
      <c r="D2237" s="103"/>
      <c r="E2237" s="102"/>
    </row>
    <row r="2238" spans="1:5">
      <c r="A2238" s="102"/>
      <c r="B2238" s="102"/>
      <c r="C2238" s="102"/>
      <c r="D2238" s="103"/>
      <c r="E2238" s="102"/>
    </row>
    <row r="2239" spans="1:5">
      <c r="A2239" s="102"/>
      <c r="B2239" s="102"/>
      <c r="C2239" s="102"/>
      <c r="D2239" s="103"/>
      <c r="E2239" s="102"/>
    </row>
    <row r="2240" spans="1:5">
      <c r="A2240" s="102"/>
      <c r="B2240" s="102"/>
      <c r="C2240" s="102"/>
      <c r="D2240" s="103"/>
      <c r="E2240" s="102"/>
    </row>
    <row r="2241" spans="1:5">
      <c r="A2241" s="102"/>
      <c r="B2241" s="102"/>
      <c r="C2241" s="102"/>
      <c r="D2241" s="103"/>
      <c r="E2241" s="102"/>
    </row>
    <row r="2242" spans="1:5">
      <c r="A2242" s="102"/>
      <c r="B2242" s="102"/>
      <c r="C2242" s="102"/>
      <c r="D2242" s="103"/>
      <c r="E2242" s="102"/>
    </row>
    <row r="2243" spans="1:5">
      <c r="A2243" s="102"/>
      <c r="B2243" s="102"/>
      <c r="C2243" s="102"/>
      <c r="D2243" s="103"/>
      <c r="E2243" s="102"/>
    </row>
    <row r="2244" spans="1:5">
      <c r="A2244" s="102"/>
      <c r="B2244" s="102"/>
      <c r="C2244" s="102"/>
      <c r="D2244" s="103"/>
      <c r="E2244" s="102"/>
    </row>
    <row r="2245" spans="1:5">
      <c r="A2245" s="102"/>
      <c r="B2245" s="102"/>
      <c r="C2245" s="102"/>
      <c r="D2245" s="103"/>
      <c r="E2245" s="102"/>
    </row>
    <row r="2246" spans="1:5">
      <c r="A2246" s="102"/>
      <c r="B2246" s="102"/>
      <c r="C2246" s="102"/>
      <c r="D2246" s="103"/>
      <c r="E2246" s="102"/>
    </row>
    <row r="2247" spans="1:5">
      <c r="A2247" s="102"/>
      <c r="B2247" s="102"/>
      <c r="C2247" s="102"/>
      <c r="D2247" s="103"/>
      <c r="E2247" s="102"/>
    </row>
    <row r="2248" spans="1:5">
      <c r="A2248" s="102"/>
      <c r="B2248" s="102"/>
      <c r="C2248" s="102"/>
      <c r="D2248" s="103"/>
      <c r="E2248" s="102"/>
    </row>
    <row r="2249" spans="1:5">
      <c r="A2249" s="102"/>
      <c r="B2249" s="102"/>
      <c r="C2249" s="102"/>
      <c r="D2249" s="103"/>
      <c r="E2249" s="102"/>
    </row>
    <row r="2250" spans="1:5">
      <c r="A2250" s="102"/>
      <c r="B2250" s="102"/>
      <c r="C2250" s="102"/>
      <c r="D2250" s="103"/>
      <c r="E2250" s="102"/>
    </row>
    <row r="2251" spans="1:5">
      <c r="A2251" s="102"/>
      <c r="B2251" s="102"/>
      <c r="C2251" s="102"/>
      <c r="D2251" s="103"/>
      <c r="E2251" s="102"/>
    </row>
    <row r="2252" spans="1:5">
      <c r="A2252" s="102"/>
      <c r="B2252" s="102"/>
      <c r="C2252" s="102"/>
      <c r="D2252" s="103"/>
      <c r="E2252" s="102"/>
    </row>
    <row r="2253" spans="1:5">
      <c r="A2253" s="102"/>
      <c r="B2253" s="102"/>
      <c r="C2253" s="102"/>
      <c r="D2253" s="103"/>
      <c r="E2253" s="102"/>
    </row>
    <row r="2254" spans="1:5">
      <c r="A2254" s="102"/>
      <c r="B2254" s="102"/>
      <c r="C2254" s="102"/>
      <c r="D2254" s="103"/>
      <c r="E2254" s="102"/>
    </row>
    <row r="2255" spans="1:5">
      <c r="A2255" s="102"/>
      <c r="B2255" s="102"/>
      <c r="C2255" s="102"/>
      <c r="D2255" s="103"/>
      <c r="E2255" s="102"/>
    </row>
    <row r="2256" spans="1:5">
      <c r="A2256" s="102"/>
      <c r="B2256" s="102"/>
      <c r="C2256" s="102"/>
      <c r="D2256" s="103"/>
      <c r="E2256" s="102"/>
    </row>
    <row r="2257" spans="1:5">
      <c r="A2257" s="102"/>
      <c r="B2257" s="102"/>
      <c r="C2257" s="102"/>
      <c r="D2257" s="103"/>
      <c r="E2257" s="102"/>
    </row>
    <row r="2258" spans="1:5">
      <c r="A2258" s="102"/>
      <c r="B2258" s="102"/>
      <c r="C2258" s="102"/>
      <c r="D2258" s="103"/>
      <c r="E2258" s="102"/>
    </row>
    <row r="2259" spans="1:5">
      <c r="A2259" s="102"/>
      <c r="B2259" s="102"/>
      <c r="C2259" s="102"/>
      <c r="D2259" s="103"/>
      <c r="E2259" s="102"/>
    </row>
    <row r="2260" spans="1:5">
      <c r="A2260" s="102"/>
      <c r="B2260" s="102"/>
      <c r="C2260" s="102"/>
      <c r="D2260" s="103"/>
      <c r="E2260" s="102"/>
    </row>
    <row r="2261" spans="1:5">
      <c r="A2261" s="102"/>
      <c r="B2261" s="102"/>
      <c r="C2261" s="102"/>
      <c r="D2261" s="103"/>
      <c r="E2261" s="102"/>
    </row>
    <row r="2262" spans="1:5">
      <c r="A2262" s="102"/>
      <c r="B2262" s="102"/>
      <c r="C2262" s="102"/>
      <c r="D2262" s="103"/>
      <c r="E2262" s="102"/>
    </row>
    <row r="2263" spans="1:5">
      <c r="A2263" s="102"/>
      <c r="B2263" s="102"/>
      <c r="C2263" s="102"/>
      <c r="D2263" s="103"/>
      <c r="E2263" s="102"/>
    </row>
    <row r="2264" spans="1:5">
      <c r="A2264" s="102"/>
      <c r="B2264" s="102"/>
      <c r="C2264" s="102"/>
      <c r="D2264" s="103"/>
      <c r="E2264" s="102"/>
    </row>
    <row r="2265" spans="1:5">
      <c r="A2265" s="102"/>
      <c r="B2265" s="102"/>
      <c r="C2265" s="102"/>
      <c r="D2265" s="103"/>
      <c r="E2265" s="102"/>
    </row>
    <row r="2266" spans="1:5">
      <c r="A2266" s="102"/>
      <c r="B2266" s="102"/>
      <c r="C2266" s="102"/>
      <c r="D2266" s="103"/>
      <c r="E2266" s="102"/>
    </row>
    <row r="2267" spans="1:5">
      <c r="A2267" s="102"/>
      <c r="B2267" s="102"/>
      <c r="C2267" s="102"/>
      <c r="D2267" s="103"/>
      <c r="E2267" s="102"/>
    </row>
    <row r="2268" spans="1:5">
      <c r="A2268" s="102"/>
      <c r="B2268" s="102"/>
      <c r="C2268" s="102"/>
      <c r="D2268" s="103"/>
      <c r="E2268" s="102"/>
    </row>
    <row r="2269" spans="1:5">
      <c r="A2269" s="102"/>
      <c r="B2269" s="102"/>
      <c r="C2269" s="102"/>
      <c r="D2269" s="103"/>
      <c r="E2269" s="102"/>
    </row>
    <row r="2270" spans="1:5">
      <c r="A2270" s="102"/>
      <c r="B2270" s="102"/>
      <c r="C2270" s="102"/>
      <c r="D2270" s="103"/>
      <c r="E2270" s="102"/>
    </row>
    <row r="2271" spans="1:5">
      <c r="A2271" s="102"/>
      <c r="B2271" s="102"/>
      <c r="C2271" s="102"/>
      <c r="D2271" s="103"/>
      <c r="E2271" s="102"/>
    </row>
    <row r="2272" spans="1:5">
      <c r="A2272" s="102"/>
      <c r="B2272" s="102"/>
      <c r="C2272" s="102"/>
      <c r="D2272" s="103"/>
      <c r="E2272" s="102"/>
    </row>
    <row r="2273" spans="1:5">
      <c r="A2273" s="102"/>
      <c r="B2273" s="102"/>
      <c r="C2273" s="102"/>
      <c r="D2273" s="103"/>
      <c r="E2273" s="102"/>
    </row>
    <row r="2274" spans="1:5">
      <c r="A2274" s="102"/>
      <c r="B2274" s="102"/>
      <c r="C2274" s="102"/>
      <c r="D2274" s="103"/>
      <c r="E2274" s="102"/>
    </row>
    <row r="2275" spans="1:5">
      <c r="A2275" s="102"/>
      <c r="B2275" s="102"/>
      <c r="C2275" s="102"/>
      <c r="D2275" s="103"/>
      <c r="E2275" s="102"/>
    </row>
    <row r="2276" spans="1:5">
      <c r="A2276" s="102"/>
      <c r="B2276" s="102"/>
      <c r="C2276" s="102"/>
      <c r="D2276" s="103"/>
      <c r="E2276" s="102"/>
    </row>
    <row r="2277" spans="1:5">
      <c r="A2277" s="102"/>
      <c r="B2277" s="102"/>
      <c r="C2277" s="102"/>
      <c r="D2277" s="103"/>
      <c r="E2277" s="102"/>
    </row>
    <row r="2278" spans="1:5">
      <c r="A2278" s="102"/>
      <c r="B2278" s="102"/>
      <c r="C2278" s="102"/>
      <c r="D2278" s="103"/>
      <c r="E2278" s="102"/>
    </row>
    <row r="2279" spans="1:5">
      <c r="A2279" s="102"/>
      <c r="B2279" s="102"/>
      <c r="C2279" s="102"/>
      <c r="D2279" s="103"/>
      <c r="E2279" s="102"/>
    </row>
    <row r="2280" spans="1:5">
      <c r="A2280" s="102"/>
      <c r="B2280" s="102"/>
      <c r="C2280" s="102"/>
      <c r="D2280" s="103"/>
      <c r="E2280" s="102"/>
    </row>
    <row r="2281" spans="1:5">
      <c r="A2281" s="102"/>
      <c r="B2281" s="102"/>
      <c r="C2281" s="102"/>
      <c r="D2281" s="103"/>
      <c r="E2281" s="102"/>
    </row>
    <row r="2282" spans="1:5">
      <c r="A2282" s="102"/>
      <c r="B2282" s="102"/>
      <c r="C2282" s="102"/>
      <c r="D2282" s="103"/>
      <c r="E2282" s="102"/>
    </row>
    <row r="2283" spans="1:5">
      <c r="A2283" s="102"/>
      <c r="B2283" s="102"/>
      <c r="C2283" s="102"/>
      <c r="D2283" s="103"/>
      <c r="E2283" s="102"/>
    </row>
    <row r="2284" spans="1:5">
      <c r="A2284" s="102"/>
      <c r="B2284" s="102"/>
      <c r="C2284" s="102"/>
      <c r="D2284" s="103"/>
      <c r="E2284" s="102"/>
    </row>
    <row r="2285" spans="1:5">
      <c r="A2285" s="102"/>
      <c r="B2285" s="102"/>
      <c r="C2285" s="102"/>
      <c r="D2285" s="103"/>
      <c r="E2285" s="102"/>
    </row>
    <row r="2286" spans="1:5">
      <c r="A2286" s="102"/>
      <c r="B2286" s="102"/>
      <c r="C2286" s="102"/>
      <c r="D2286" s="103"/>
      <c r="E2286" s="102"/>
    </row>
    <row r="2287" spans="1:5">
      <c r="A2287" s="102"/>
      <c r="B2287" s="102"/>
      <c r="C2287" s="102"/>
      <c r="D2287" s="103"/>
      <c r="E2287" s="102"/>
    </row>
    <row r="2288" spans="1:5">
      <c r="A2288" s="102"/>
      <c r="B2288" s="102"/>
      <c r="C2288" s="102"/>
      <c r="D2288" s="103"/>
      <c r="E2288" s="102"/>
    </row>
    <row r="2289" spans="1:5">
      <c r="A2289" s="102"/>
      <c r="B2289" s="102"/>
      <c r="C2289" s="102"/>
      <c r="D2289" s="103"/>
      <c r="E2289" s="102"/>
    </row>
    <row r="2290" spans="1:5">
      <c r="A2290" s="102"/>
      <c r="B2290" s="102"/>
      <c r="C2290" s="102"/>
      <c r="D2290" s="103"/>
      <c r="E2290" s="102"/>
    </row>
    <row r="2291" spans="1:5">
      <c r="A2291" s="102"/>
      <c r="B2291" s="102"/>
      <c r="C2291" s="102"/>
      <c r="D2291" s="103"/>
      <c r="E2291" s="102"/>
    </row>
    <row r="2292" spans="1:5">
      <c r="A2292" s="102"/>
      <c r="B2292" s="102"/>
      <c r="C2292" s="102"/>
      <c r="D2292" s="103"/>
      <c r="E2292" s="102"/>
    </row>
    <row r="2293" spans="1:5">
      <c r="A2293" s="102"/>
      <c r="B2293" s="102"/>
      <c r="C2293" s="102"/>
      <c r="D2293" s="103"/>
      <c r="E2293" s="102"/>
    </row>
    <row r="2294" spans="1:5">
      <c r="A2294" s="102"/>
      <c r="B2294" s="102"/>
      <c r="C2294" s="102"/>
      <c r="D2294" s="103"/>
      <c r="E2294" s="102"/>
    </row>
    <row r="2295" spans="1:5">
      <c r="A2295" s="102"/>
      <c r="B2295" s="102"/>
      <c r="C2295" s="102"/>
      <c r="D2295" s="103"/>
      <c r="E2295" s="102"/>
    </row>
    <row r="2296" spans="1:5">
      <c r="A2296" s="102"/>
      <c r="B2296" s="102"/>
      <c r="C2296" s="102"/>
      <c r="D2296" s="103"/>
      <c r="E2296" s="102"/>
    </row>
    <row r="2297" spans="1:5">
      <c r="A2297" s="102"/>
      <c r="B2297" s="102"/>
      <c r="C2297" s="102"/>
      <c r="D2297" s="103"/>
      <c r="E2297" s="102"/>
    </row>
    <row r="2298" spans="1:5">
      <c r="A2298" s="102"/>
      <c r="B2298" s="102"/>
      <c r="C2298" s="102"/>
      <c r="D2298" s="103"/>
      <c r="E2298" s="102"/>
    </row>
    <row r="2299" spans="1:5">
      <c r="A2299" s="102"/>
      <c r="B2299" s="102"/>
      <c r="C2299" s="102"/>
      <c r="D2299" s="103"/>
      <c r="E2299" s="102"/>
    </row>
    <row r="2300" spans="1:5">
      <c r="A2300" s="102"/>
      <c r="B2300" s="102"/>
      <c r="C2300" s="102"/>
      <c r="D2300" s="103"/>
      <c r="E2300" s="102"/>
    </row>
    <row r="2301" spans="1:5">
      <c r="A2301" s="102"/>
      <c r="B2301" s="102"/>
      <c r="C2301" s="102"/>
      <c r="D2301" s="103"/>
      <c r="E2301" s="102"/>
    </row>
    <row r="2302" spans="1:5">
      <c r="A2302" s="102"/>
      <c r="B2302" s="102"/>
      <c r="C2302" s="102"/>
      <c r="D2302" s="103"/>
      <c r="E2302" s="102"/>
    </row>
    <row r="2303" spans="1:5">
      <c r="A2303" s="102"/>
      <c r="B2303" s="102"/>
      <c r="C2303" s="102"/>
      <c r="D2303" s="103"/>
      <c r="E2303" s="102"/>
    </row>
    <row r="2304" spans="1:5">
      <c r="A2304" s="102"/>
      <c r="B2304" s="102"/>
      <c r="C2304" s="102"/>
      <c r="D2304" s="103"/>
      <c r="E2304" s="102"/>
    </row>
    <row r="2305" spans="1:5">
      <c r="A2305" s="102"/>
      <c r="B2305" s="102"/>
      <c r="C2305" s="102"/>
      <c r="D2305" s="103"/>
      <c r="E2305" s="102"/>
    </row>
    <row r="2306" spans="1:5">
      <c r="A2306" s="102"/>
      <c r="B2306" s="102"/>
      <c r="C2306" s="102"/>
      <c r="D2306" s="103"/>
      <c r="E2306" s="102"/>
    </row>
    <row r="2307" spans="1:5">
      <c r="A2307" s="102"/>
      <c r="B2307" s="102"/>
      <c r="C2307" s="102"/>
      <c r="D2307" s="103"/>
      <c r="E2307" s="102"/>
    </row>
    <row r="2308" spans="1:5">
      <c r="A2308" s="102"/>
      <c r="B2308" s="102"/>
      <c r="C2308" s="102"/>
      <c r="D2308" s="103"/>
      <c r="E2308" s="102"/>
    </row>
    <row r="2309" spans="1:5">
      <c r="A2309" s="102"/>
      <c r="B2309" s="102"/>
      <c r="C2309" s="102"/>
      <c r="D2309" s="103"/>
      <c r="E2309" s="102"/>
    </row>
    <row r="2310" spans="1:5">
      <c r="A2310" s="102"/>
      <c r="B2310" s="102"/>
      <c r="C2310" s="102"/>
      <c r="D2310" s="103"/>
      <c r="E2310" s="102"/>
    </row>
    <row r="2311" spans="1:5">
      <c r="A2311" s="102"/>
      <c r="B2311" s="102"/>
      <c r="C2311" s="102"/>
      <c r="D2311" s="103"/>
      <c r="E2311" s="102"/>
    </row>
    <row r="2312" spans="1:5">
      <c r="A2312" s="102"/>
      <c r="B2312" s="102"/>
      <c r="C2312" s="102"/>
      <c r="D2312" s="103"/>
      <c r="E2312" s="102"/>
    </row>
    <row r="2313" spans="1:5">
      <c r="A2313" s="102"/>
      <c r="B2313" s="102"/>
      <c r="C2313" s="102"/>
      <c r="D2313" s="103"/>
      <c r="E2313" s="102"/>
    </row>
    <row r="2314" spans="1:5">
      <c r="A2314" s="102"/>
      <c r="B2314" s="102"/>
      <c r="C2314" s="102"/>
      <c r="D2314" s="103"/>
      <c r="E2314" s="102"/>
    </row>
    <row r="2315" spans="1:5">
      <c r="A2315" s="102"/>
      <c r="B2315" s="102"/>
      <c r="C2315" s="102"/>
      <c r="D2315" s="103"/>
      <c r="E2315" s="102"/>
    </row>
    <row r="2316" spans="1:5">
      <c r="A2316" s="102"/>
      <c r="B2316" s="102"/>
      <c r="C2316" s="102"/>
      <c r="D2316" s="103"/>
      <c r="E2316" s="102"/>
    </row>
    <row r="2317" spans="1:5">
      <c r="A2317" s="102"/>
      <c r="B2317" s="102"/>
      <c r="C2317" s="102"/>
      <c r="D2317" s="103"/>
      <c r="E2317" s="102"/>
    </row>
    <row r="2318" spans="1:5">
      <c r="A2318" s="102"/>
      <c r="B2318" s="102"/>
      <c r="C2318" s="102"/>
      <c r="D2318" s="103"/>
      <c r="E2318" s="102"/>
    </row>
    <row r="2319" spans="1:5">
      <c r="A2319" s="102"/>
      <c r="B2319" s="102"/>
      <c r="C2319" s="102"/>
      <c r="D2319" s="103"/>
      <c r="E2319" s="102"/>
    </row>
    <row r="2320" spans="1:5">
      <c r="A2320" s="102"/>
      <c r="B2320" s="102"/>
      <c r="C2320" s="102"/>
      <c r="D2320" s="103"/>
      <c r="E2320" s="102"/>
    </row>
    <row r="2321" spans="1:5">
      <c r="A2321" s="102"/>
      <c r="B2321" s="102"/>
      <c r="C2321" s="102"/>
      <c r="D2321" s="103"/>
      <c r="E2321" s="102"/>
    </row>
    <row r="2322" spans="1:5">
      <c r="A2322" s="102"/>
      <c r="B2322" s="102"/>
      <c r="C2322" s="102"/>
      <c r="D2322" s="103"/>
      <c r="E2322" s="102"/>
    </row>
    <row r="2323" spans="1:5">
      <c r="A2323" s="102"/>
      <c r="B2323" s="102"/>
      <c r="C2323" s="102"/>
      <c r="D2323" s="103"/>
      <c r="E2323" s="102"/>
    </row>
    <row r="2324" spans="1:5">
      <c r="A2324" s="102"/>
      <c r="B2324" s="102"/>
      <c r="C2324" s="102"/>
      <c r="D2324" s="103"/>
      <c r="E2324" s="102"/>
    </row>
    <row r="2325" spans="1:5">
      <c r="A2325" s="102"/>
      <c r="B2325" s="102"/>
      <c r="C2325" s="102"/>
      <c r="D2325" s="103"/>
      <c r="E2325" s="102"/>
    </row>
    <row r="2326" spans="1:5">
      <c r="A2326" s="102"/>
      <c r="B2326" s="102"/>
      <c r="C2326" s="102"/>
      <c r="D2326" s="103"/>
      <c r="E2326" s="102"/>
    </row>
    <row r="2327" spans="1:5">
      <c r="A2327" s="102"/>
      <c r="B2327" s="102"/>
      <c r="C2327" s="102"/>
      <c r="D2327" s="103"/>
      <c r="E2327" s="102"/>
    </row>
    <row r="2328" spans="1:5">
      <c r="A2328" s="102"/>
      <c r="B2328" s="102"/>
      <c r="C2328" s="102"/>
      <c r="D2328" s="103"/>
      <c r="E2328" s="102"/>
    </row>
    <row r="2329" spans="1:5">
      <c r="A2329" s="102"/>
      <c r="B2329" s="102"/>
      <c r="C2329" s="102"/>
      <c r="D2329" s="103"/>
      <c r="E2329" s="102"/>
    </row>
    <row r="2330" spans="1:5">
      <c r="A2330" s="102"/>
      <c r="B2330" s="102"/>
      <c r="C2330" s="102"/>
      <c r="D2330" s="103"/>
      <c r="E2330" s="102"/>
    </row>
    <row r="2331" spans="1:5">
      <c r="A2331" s="102"/>
      <c r="B2331" s="102"/>
      <c r="C2331" s="102"/>
      <c r="D2331" s="103"/>
      <c r="E2331" s="102"/>
    </row>
    <row r="2332" spans="1:5">
      <c r="A2332" s="102"/>
      <c r="B2332" s="102"/>
      <c r="C2332" s="102"/>
      <c r="D2332" s="103"/>
      <c r="E2332" s="102"/>
    </row>
    <row r="2333" spans="1:5">
      <c r="A2333" s="102"/>
      <c r="B2333" s="102"/>
      <c r="C2333" s="102"/>
      <c r="D2333" s="103"/>
      <c r="E2333" s="102"/>
    </row>
    <row r="2334" spans="1:5">
      <c r="A2334" s="102"/>
      <c r="B2334" s="102"/>
      <c r="C2334" s="102"/>
      <c r="D2334" s="103"/>
      <c r="E2334" s="102"/>
    </row>
    <row r="2335" spans="1:5">
      <c r="A2335" s="102"/>
      <c r="B2335" s="102"/>
      <c r="C2335" s="102"/>
      <c r="D2335" s="103"/>
      <c r="E2335" s="102"/>
    </row>
    <row r="2336" spans="1:5">
      <c r="A2336" s="102"/>
      <c r="B2336" s="102"/>
      <c r="C2336" s="102"/>
      <c r="D2336" s="103"/>
      <c r="E2336" s="102"/>
    </row>
    <row r="2337" spans="1:5">
      <c r="A2337" s="102"/>
      <c r="B2337" s="102"/>
      <c r="C2337" s="102"/>
      <c r="D2337" s="103"/>
      <c r="E2337" s="102"/>
    </row>
    <row r="2338" spans="1:5">
      <c r="A2338" s="102"/>
      <c r="B2338" s="102"/>
      <c r="C2338" s="102"/>
      <c r="D2338" s="103"/>
      <c r="E2338" s="102"/>
    </row>
    <row r="2339" spans="1:5">
      <c r="A2339" s="102"/>
      <c r="B2339" s="102"/>
      <c r="C2339" s="102"/>
      <c r="D2339" s="103"/>
      <c r="E2339" s="102"/>
    </row>
    <row r="2340" spans="1:5">
      <c r="A2340" s="102"/>
      <c r="B2340" s="102"/>
      <c r="C2340" s="102"/>
      <c r="D2340" s="103"/>
      <c r="E2340" s="102"/>
    </row>
    <row r="2341" spans="1:5">
      <c r="A2341" s="102"/>
      <c r="B2341" s="102"/>
      <c r="C2341" s="102"/>
      <c r="D2341" s="103"/>
      <c r="E2341" s="102"/>
    </row>
    <row r="2342" spans="1:5">
      <c r="A2342" s="102"/>
      <c r="B2342" s="102"/>
      <c r="C2342" s="102"/>
      <c r="D2342" s="103"/>
      <c r="E2342" s="102"/>
    </row>
    <row r="2343" spans="1:5">
      <c r="A2343" s="102"/>
      <c r="B2343" s="102"/>
      <c r="C2343" s="102"/>
      <c r="D2343" s="103"/>
      <c r="E2343" s="102"/>
    </row>
    <row r="2344" spans="1:5">
      <c r="A2344" s="102"/>
      <c r="B2344" s="102"/>
      <c r="C2344" s="102"/>
      <c r="D2344" s="103"/>
      <c r="E2344" s="102"/>
    </row>
    <row r="2345" spans="1:5">
      <c r="A2345" s="102"/>
      <c r="B2345" s="102"/>
      <c r="C2345" s="102"/>
      <c r="D2345" s="103"/>
      <c r="E2345" s="102"/>
    </row>
    <row r="2346" spans="1:5">
      <c r="A2346" s="102"/>
      <c r="B2346" s="102"/>
      <c r="C2346" s="102"/>
      <c r="D2346" s="103"/>
      <c r="E2346" s="102"/>
    </row>
    <row r="2347" spans="1:5">
      <c r="A2347" s="102"/>
      <c r="B2347" s="102"/>
      <c r="C2347" s="102"/>
      <c r="D2347" s="103"/>
      <c r="E2347" s="102"/>
    </row>
    <row r="2348" spans="1:5">
      <c r="A2348" s="102"/>
      <c r="B2348" s="102"/>
      <c r="C2348" s="102"/>
      <c r="D2348" s="103"/>
      <c r="E2348" s="102"/>
    </row>
    <row r="2349" spans="1:5">
      <c r="A2349" s="102"/>
      <c r="B2349" s="102"/>
      <c r="C2349" s="102"/>
      <c r="D2349" s="103"/>
      <c r="E2349" s="102"/>
    </row>
    <row r="2350" spans="1:5">
      <c r="A2350" s="102"/>
      <c r="B2350" s="102"/>
      <c r="C2350" s="102"/>
      <c r="D2350" s="103"/>
      <c r="E2350" s="102"/>
    </row>
    <row r="2351" spans="1:5">
      <c r="A2351" s="102"/>
      <c r="B2351" s="102"/>
      <c r="C2351" s="102"/>
      <c r="D2351" s="103"/>
      <c r="E2351" s="102"/>
    </row>
    <row r="2352" spans="1:5">
      <c r="A2352" s="102"/>
      <c r="B2352" s="102"/>
      <c r="C2352" s="102"/>
      <c r="D2352" s="103"/>
      <c r="E2352" s="102"/>
    </row>
    <row r="2353" spans="1:5">
      <c r="A2353" s="102"/>
      <c r="B2353" s="102"/>
      <c r="C2353" s="102"/>
      <c r="D2353" s="103"/>
      <c r="E2353" s="102"/>
    </row>
    <row r="2354" spans="1:5">
      <c r="A2354" s="102"/>
      <c r="B2354" s="102"/>
      <c r="C2354" s="102"/>
      <c r="D2354" s="103"/>
      <c r="E2354" s="102"/>
    </row>
    <row r="2355" spans="1:5">
      <c r="A2355" s="102"/>
      <c r="B2355" s="102"/>
      <c r="C2355" s="102"/>
      <c r="D2355" s="103"/>
      <c r="E2355" s="102"/>
    </row>
    <row r="2356" spans="1:5">
      <c r="A2356" s="102"/>
      <c r="B2356" s="102"/>
      <c r="C2356" s="102"/>
      <c r="D2356" s="103"/>
      <c r="E2356" s="102"/>
    </row>
    <row r="2357" spans="1:5">
      <c r="A2357" s="102"/>
      <c r="B2357" s="102"/>
      <c r="C2357" s="102"/>
      <c r="D2357" s="103"/>
      <c r="E2357" s="102"/>
    </row>
    <row r="2358" spans="1:5">
      <c r="A2358" s="102"/>
      <c r="B2358" s="102"/>
      <c r="C2358" s="102"/>
      <c r="D2358" s="103"/>
      <c r="E2358" s="102"/>
    </row>
    <row r="2359" spans="1:5">
      <c r="A2359" s="102"/>
      <c r="B2359" s="102"/>
      <c r="C2359" s="102"/>
      <c r="D2359" s="103"/>
      <c r="E2359" s="102"/>
    </row>
    <row r="2360" spans="1:5">
      <c r="A2360" s="102"/>
      <c r="B2360" s="102"/>
      <c r="C2360" s="102"/>
      <c r="D2360" s="103"/>
      <c r="E2360" s="102"/>
    </row>
    <row r="2361" spans="1:5">
      <c r="A2361" s="102"/>
      <c r="B2361" s="102"/>
      <c r="C2361" s="102"/>
      <c r="D2361" s="103"/>
      <c r="E2361" s="102"/>
    </row>
    <row r="2362" spans="1:5">
      <c r="A2362" s="102"/>
      <c r="B2362" s="102"/>
      <c r="C2362" s="102"/>
      <c r="D2362" s="103"/>
      <c r="E2362" s="102"/>
    </row>
    <row r="2363" spans="1:5">
      <c r="A2363" s="102"/>
      <c r="B2363" s="102"/>
      <c r="C2363" s="102"/>
      <c r="D2363" s="103"/>
      <c r="E2363" s="102"/>
    </row>
    <row r="2364" spans="1:5">
      <c r="A2364" s="102"/>
      <c r="B2364" s="102"/>
      <c r="C2364" s="102"/>
      <c r="D2364" s="103"/>
      <c r="E2364" s="102"/>
    </row>
    <row r="2365" spans="1:5">
      <c r="A2365" s="102"/>
      <c r="B2365" s="102"/>
      <c r="C2365" s="102"/>
      <c r="D2365" s="103"/>
      <c r="E2365" s="102"/>
    </row>
    <row r="2366" spans="1:5">
      <c r="A2366" s="102"/>
      <c r="B2366" s="102"/>
      <c r="C2366" s="102"/>
      <c r="D2366" s="103"/>
      <c r="E2366" s="102"/>
    </row>
    <row r="2367" spans="1:5">
      <c r="A2367" s="102"/>
      <c r="B2367" s="102"/>
      <c r="C2367" s="102"/>
      <c r="D2367" s="103"/>
      <c r="E2367" s="102"/>
    </row>
    <row r="2368" spans="1:5">
      <c r="A2368" s="102"/>
      <c r="B2368" s="102"/>
      <c r="C2368" s="102"/>
      <c r="D2368" s="103"/>
      <c r="E2368" s="102"/>
    </row>
    <row r="2369" spans="1:5">
      <c r="A2369" s="102"/>
      <c r="B2369" s="102"/>
      <c r="C2369" s="102"/>
      <c r="D2369" s="103"/>
      <c r="E2369" s="102"/>
    </row>
    <row r="2370" spans="1:5">
      <c r="A2370" s="102"/>
      <c r="B2370" s="102"/>
      <c r="C2370" s="102"/>
      <c r="D2370" s="103"/>
      <c r="E2370" s="102"/>
    </row>
    <row r="2371" spans="1:5">
      <c r="A2371" s="102"/>
      <c r="B2371" s="102"/>
      <c r="C2371" s="102"/>
      <c r="D2371" s="103"/>
      <c r="E2371" s="102"/>
    </row>
    <row r="2372" spans="1:5">
      <c r="A2372" s="102"/>
      <c r="B2372" s="102"/>
      <c r="C2372" s="102"/>
      <c r="D2372" s="103"/>
      <c r="E2372" s="102"/>
    </row>
    <row r="2373" spans="1:5">
      <c r="A2373" s="102"/>
      <c r="B2373" s="102"/>
      <c r="C2373" s="102"/>
      <c r="D2373" s="103"/>
      <c r="E2373" s="102"/>
    </row>
    <row r="2374" spans="1:5">
      <c r="A2374" s="102"/>
      <c r="B2374" s="102"/>
      <c r="C2374" s="102"/>
      <c r="D2374" s="103"/>
      <c r="E2374" s="102"/>
    </row>
    <row r="2375" spans="1:5">
      <c r="A2375" s="102"/>
      <c r="B2375" s="102"/>
      <c r="C2375" s="102"/>
      <c r="D2375" s="103"/>
      <c r="E2375" s="102"/>
    </row>
    <row r="2376" spans="1:5">
      <c r="A2376" s="102"/>
      <c r="B2376" s="102"/>
      <c r="C2376" s="102"/>
      <c r="D2376" s="103"/>
      <c r="E2376" s="102"/>
    </row>
    <row r="2377" spans="1:5">
      <c r="A2377" s="102"/>
      <c r="B2377" s="102"/>
      <c r="C2377" s="102"/>
      <c r="D2377" s="103"/>
      <c r="E2377" s="102"/>
    </row>
    <row r="2378" spans="1:5">
      <c r="A2378" s="102"/>
      <c r="B2378" s="102"/>
      <c r="C2378" s="102"/>
      <c r="D2378" s="103"/>
      <c r="E2378" s="102"/>
    </row>
    <row r="2379" spans="1:5">
      <c r="A2379" s="102"/>
      <c r="B2379" s="102"/>
      <c r="C2379" s="102"/>
      <c r="D2379" s="103"/>
      <c r="E2379" s="102"/>
    </row>
    <row r="2380" spans="1:5">
      <c r="A2380" s="102"/>
      <c r="B2380" s="102"/>
      <c r="C2380" s="102"/>
      <c r="D2380" s="103"/>
      <c r="E2380" s="102"/>
    </row>
    <row r="2381" spans="1:5">
      <c r="A2381" s="102"/>
      <c r="B2381" s="102"/>
      <c r="C2381" s="102"/>
      <c r="D2381" s="103"/>
      <c r="E2381" s="102"/>
    </row>
    <row r="2382" spans="1:5">
      <c r="A2382" s="102"/>
      <c r="B2382" s="102"/>
      <c r="C2382" s="102"/>
      <c r="D2382" s="103"/>
      <c r="E2382" s="102"/>
    </row>
    <row r="2383" spans="1:5">
      <c r="A2383" s="102"/>
      <c r="B2383" s="102"/>
      <c r="C2383" s="102"/>
      <c r="D2383" s="103"/>
      <c r="E2383" s="102"/>
    </row>
    <row r="2384" spans="1:5">
      <c r="A2384" s="102"/>
      <c r="B2384" s="102"/>
      <c r="C2384" s="102"/>
      <c r="D2384" s="103"/>
      <c r="E2384" s="102"/>
    </row>
    <row r="2385" spans="1:5">
      <c r="A2385" s="102"/>
      <c r="B2385" s="102"/>
      <c r="C2385" s="102"/>
      <c r="D2385" s="103"/>
      <c r="E2385" s="102"/>
    </row>
    <row r="2386" spans="1:5">
      <c r="A2386" s="102"/>
      <c r="B2386" s="102"/>
      <c r="C2386" s="102"/>
      <c r="D2386" s="103"/>
      <c r="E2386" s="102"/>
    </row>
    <row r="2387" spans="1:5">
      <c r="A2387" s="102"/>
      <c r="B2387" s="102"/>
      <c r="C2387" s="102"/>
      <c r="D2387" s="103"/>
      <c r="E2387" s="102"/>
    </row>
    <row r="2388" spans="1:5">
      <c r="A2388" s="102"/>
      <c r="B2388" s="102"/>
      <c r="C2388" s="102"/>
      <c r="D2388" s="103"/>
      <c r="E2388" s="102"/>
    </row>
    <row r="2389" spans="1:5">
      <c r="A2389" s="102"/>
      <c r="B2389" s="102"/>
      <c r="C2389" s="102"/>
      <c r="D2389" s="103"/>
      <c r="E2389" s="102"/>
    </row>
    <row r="2390" spans="1:5">
      <c r="A2390" s="102"/>
      <c r="B2390" s="102"/>
      <c r="C2390" s="102"/>
      <c r="D2390" s="103"/>
      <c r="E2390" s="102"/>
    </row>
    <row r="2391" spans="1:5">
      <c r="A2391" s="102"/>
      <c r="B2391" s="102"/>
      <c r="C2391" s="102"/>
      <c r="D2391" s="103"/>
      <c r="E2391" s="102"/>
    </row>
    <row r="2392" spans="1:5">
      <c r="A2392" s="102"/>
      <c r="B2392" s="102"/>
      <c r="C2392" s="102"/>
      <c r="D2392" s="103"/>
      <c r="E2392" s="102"/>
    </row>
    <row r="2393" spans="1:5">
      <c r="A2393" s="102"/>
      <c r="B2393" s="102"/>
      <c r="C2393" s="102"/>
      <c r="D2393" s="103"/>
      <c r="E2393" s="102"/>
    </row>
    <row r="2394" spans="1:5">
      <c r="A2394" s="102"/>
      <c r="B2394" s="102"/>
      <c r="C2394" s="102"/>
      <c r="D2394" s="103"/>
      <c r="E2394" s="102"/>
    </row>
    <row r="2395" spans="1:5">
      <c r="A2395" s="102"/>
      <c r="B2395" s="102"/>
      <c r="C2395" s="102"/>
      <c r="D2395" s="103"/>
      <c r="E2395" s="102"/>
    </row>
    <row r="2396" spans="1:5">
      <c r="A2396" s="102"/>
      <c r="B2396" s="102"/>
      <c r="C2396" s="102"/>
      <c r="D2396" s="103"/>
      <c r="E2396" s="102"/>
    </row>
    <row r="2397" spans="1:5">
      <c r="A2397" s="102"/>
      <c r="B2397" s="102"/>
      <c r="C2397" s="102"/>
      <c r="D2397" s="103"/>
      <c r="E2397" s="102"/>
    </row>
    <row r="2398" spans="1:5">
      <c r="A2398" s="102"/>
      <c r="B2398" s="102"/>
      <c r="C2398" s="102"/>
      <c r="D2398" s="103"/>
      <c r="E2398" s="102"/>
    </row>
    <row r="2399" spans="1:5">
      <c r="A2399" s="102"/>
      <c r="B2399" s="102"/>
      <c r="C2399" s="102"/>
      <c r="D2399" s="103"/>
      <c r="E2399" s="102"/>
    </row>
    <row r="2400" spans="1:5">
      <c r="A2400" s="102"/>
      <c r="B2400" s="102"/>
      <c r="C2400" s="102"/>
      <c r="D2400" s="103"/>
      <c r="E2400" s="102"/>
    </row>
    <row r="2401" spans="1:5">
      <c r="A2401" s="102"/>
      <c r="B2401" s="102"/>
      <c r="C2401" s="102"/>
      <c r="D2401" s="103"/>
      <c r="E2401" s="102"/>
    </row>
    <row r="2402" spans="1:5">
      <c r="A2402" s="102"/>
      <c r="B2402" s="102"/>
      <c r="C2402" s="102"/>
      <c r="D2402" s="103"/>
      <c r="E2402" s="102"/>
    </row>
    <row r="2403" spans="1:5">
      <c r="A2403" s="102"/>
      <c r="B2403" s="102"/>
      <c r="C2403" s="102"/>
      <c r="D2403" s="103"/>
      <c r="E2403" s="102"/>
    </row>
    <row r="2404" spans="1:5">
      <c r="A2404" s="102"/>
      <c r="B2404" s="102"/>
      <c r="C2404" s="102"/>
      <c r="D2404" s="103"/>
      <c r="E2404" s="102"/>
    </row>
    <row r="2405" spans="1:5">
      <c r="A2405" s="102"/>
      <c r="B2405" s="102"/>
      <c r="C2405" s="102"/>
      <c r="D2405" s="103"/>
      <c r="E2405" s="102"/>
    </row>
    <row r="2406" spans="1:5">
      <c r="A2406" s="102"/>
      <c r="B2406" s="102"/>
      <c r="C2406" s="102"/>
      <c r="D2406" s="103"/>
      <c r="E2406" s="102"/>
    </row>
    <row r="2407" spans="1:5">
      <c r="A2407" s="102"/>
      <c r="B2407" s="102"/>
      <c r="C2407" s="102"/>
      <c r="D2407" s="103"/>
      <c r="E2407" s="102"/>
    </row>
    <row r="2408" spans="1:5">
      <c r="A2408" s="102"/>
      <c r="B2408" s="102"/>
      <c r="C2408" s="102"/>
      <c r="D2408" s="103"/>
      <c r="E2408" s="102"/>
    </row>
    <row r="2409" spans="1:5">
      <c r="A2409" s="102"/>
      <c r="B2409" s="102"/>
      <c r="C2409" s="102"/>
      <c r="D2409" s="103"/>
      <c r="E2409" s="102"/>
    </row>
    <row r="2410" spans="1:5">
      <c r="A2410" s="102"/>
      <c r="B2410" s="102"/>
      <c r="C2410" s="102"/>
      <c r="D2410" s="103"/>
      <c r="E2410" s="102"/>
    </row>
    <row r="2411" spans="1:5">
      <c r="A2411" s="102"/>
      <c r="B2411" s="102"/>
      <c r="C2411" s="102"/>
      <c r="D2411" s="103"/>
      <c r="E2411" s="102"/>
    </row>
    <row r="2412" spans="1:5">
      <c r="A2412" s="102"/>
      <c r="B2412" s="102"/>
      <c r="C2412" s="102"/>
      <c r="D2412" s="103"/>
      <c r="E2412" s="102"/>
    </row>
    <row r="2413" spans="1:5">
      <c r="A2413" s="102"/>
      <c r="B2413" s="102"/>
      <c r="C2413" s="102"/>
      <c r="D2413" s="103"/>
      <c r="E2413" s="102"/>
    </row>
    <row r="2414" spans="1:5">
      <c r="A2414" s="102"/>
      <c r="B2414" s="102"/>
      <c r="C2414" s="102"/>
      <c r="D2414" s="103"/>
      <c r="E2414" s="102"/>
    </row>
    <row r="2415" spans="1:5">
      <c r="A2415" s="102"/>
      <c r="B2415" s="102"/>
      <c r="C2415" s="102"/>
      <c r="D2415" s="103"/>
      <c r="E2415" s="102"/>
    </row>
    <row r="2416" spans="1:5">
      <c r="A2416" s="102"/>
      <c r="B2416" s="102"/>
      <c r="C2416" s="102"/>
      <c r="D2416" s="103"/>
      <c r="E2416" s="102"/>
    </row>
    <row r="2417" spans="1:5">
      <c r="A2417" s="102"/>
      <c r="B2417" s="102"/>
      <c r="C2417" s="102"/>
      <c r="D2417" s="103"/>
      <c r="E2417" s="102"/>
    </row>
    <row r="2418" spans="1:5">
      <c r="A2418" s="102"/>
      <c r="B2418" s="102"/>
      <c r="C2418" s="102"/>
      <c r="D2418" s="103"/>
      <c r="E2418" s="102"/>
    </row>
    <row r="2419" spans="1:5">
      <c r="A2419" s="102"/>
      <c r="B2419" s="102"/>
      <c r="C2419" s="102"/>
      <c r="D2419" s="103"/>
      <c r="E2419" s="102"/>
    </row>
    <row r="2420" spans="1:5">
      <c r="A2420" s="102"/>
      <c r="B2420" s="102"/>
      <c r="C2420" s="102"/>
      <c r="D2420" s="103"/>
      <c r="E2420" s="102"/>
    </row>
    <row r="2421" spans="1:5">
      <c r="A2421" s="102"/>
      <c r="B2421" s="102"/>
      <c r="C2421" s="102"/>
      <c r="D2421" s="103"/>
      <c r="E2421" s="102"/>
    </row>
    <row r="2422" spans="1:5">
      <c r="A2422" s="102"/>
      <c r="B2422" s="102"/>
      <c r="C2422" s="102"/>
      <c r="D2422" s="103"/>
      <c r="E2422" s="102"/>
    </row>
    <row r="2423" spans="1:5">
      <c r="A2423" s="102"/>
      <c r="B2423" s="102"/>
      <c r="C2423" s="102"/>
      <c r="D2423" s="103"/>
      <c r="E2423" s="102"/>
    </row>
    <row r="2424" spans="1:5">
      <c r="A2424" s="102"/>
      <c r="B2424" s="102"/>
      <c r="C2424" s="102"/>
      <c r="D2424" s="103"/>
      <c r="E2424" s="102"/>
    </row>
    <row r="2425" spans="1:5">
      <c r="A2425" s="102"/>
      <c r="B2425" s="102"/>
      <c r="C2425" s="102"/>
      <c r="D2425" s="103"/>
      <c r="E2425" s="102"/>
    </row>
    <row r="2426" spans="1:5">
      <c r="A2426" s="102"/>
      <c r="B2426" s="102"/>
      <c r="C2426" s="102"/>
      <c r="D2426" s="103"/>
      <c r="E2426" s="102"/>
    </row>
    <row r="2427" spans="1:5">
      <c r="A2427" s="102"/>
      <c r="B2427" s="102"/>
      <c r="C2427" s="102"/>
      <c r="D2427" s="103"/>
      <c r="E2427" s="102"/>
    </row>
    <row r="2428" spans="1:5">
      <c r="A2428" s="102"/>
      <c r="B2428" s="102"/>
      <c r="C2428" s="102"/>
      <c r="D2428" s="103"/>
      <c r="E2428" s="102"/>
    </row>
    <row r="2429" spans="1:5">
      <c r="A2429" s="102"/>
      <c r="B2429" s="102"/>
      <c r="C2429" s="102"/>
      <c r="D2429" s="103"/>
      <c r="E2429" s="102"/>
    </row>
    <row r="2430" spans="1:5">
      <c r="A2430" s="102"/>
      <c r="B2430" s="102"/>
      <c r="C2430" s="102"/>
      <c r="D2430" s="103"/>
      <c r="E2430" s="102"/>
    </row>
    <row r="2431" spans="1:5">
      <c r="A2431" s="102"/>
      <c r="B2431" s="102"/>
      <c r="C2431" s="102"/>
      <c r="D2431" s="103"/>
      <c r="E2431" s="102"/>
    </row>
    <row r="2432" spans="1:5">
      <c r="A2432" s="102"/>
      <c r="B2432" s="102"/>
      <c r="C2432" s="102"/>
      <c r="D2432" s="103"/>
      <c r="E2432" s="102"/>
    </row>
    <row r="2433" spans="1:5">
      <c r="A2433" s="102"/>
      <c r="B2433" s="102"/>
      <c r="C2433" s="102"/>
      <c r="D2433" s="103"/>
      <c r="E2433" s="102"/>
    </row>
    <row r="2434" spans="1:5">
      <c r="A2434" s="102"/>
      <c r="B2434" s="102"/>
      <c r="C2434" s="102"/>
      <c r="D2434" s="103"/>
      <c r="E2434" s="102"/>
    </row>
    <row r="2435" spans="1:5">
      <c r="A2435" s="102"/>
      <c r="B2435" s="102"/>
      <c r="C2435" s="102"/>
      <c r="D2435" s="103"/>
      <c r="E2435" s="102"/>
    </row>
    <row r="2436" spans="1:5">
      <c r="A2436" s="102"/>
      <c r="B2436" s="102"/>
      <c r="C2436" s="102"/>
      <c r="D2436" s="103"/>
      <c r="E2436" s="102"/>
    </row>
    <row r="2437" spans="1:5">
      <c r="A2437" s="102"/>
      <c r="B2437" s="102"/>
      <c r="C2437" s="102"/>
      <c r="D2437" s="103"/>
      <c r="E2437" s="102"/>
    </row>
    <row r="2438" spans="1:5">
      <c r="A2438" s="102"/>
      <c r="B2438" s="102"/>
      <c r="C2438" s="102"/>
      <c r="D2438" s="103"/>
      <c r="E2438" s="102"/>
    </row>
    <row r="2439" spans="1:5">
      <c r="A2439" s="102"/>
      <c r="B2439" s="102"/>
      <c r="C2439" s="102"/>
      <c r="D2439" s="103"/>
      <c r="E2439" s="102"/>
    </row>
    <row r="2440" spans="1:5">
      <c r="A2440" s="102"/>
      <c r="B2440" s="102"/>
      <c r="C2440" s="102"/>
      <c r="D2440" s="103"/>
      <c r="E2440" s="102"/>
    </row>
    <row r="2441" spans="1:5">
      <c r="A2441" s="102"/>
      <c r="B2441" s="102"/>
      <c r="C2441" s="102"/>
      <c r="D2441" s="103"/>
      <c r="E2441" s="102"/>
    </row>
    <row r="2442" spans="1:5">
      <c r="A2442" s="102"/>
      <c r="B2442" s="102"/>
      <c r="C2442" s="102"/>
      <c r="D2442" s="103"/>
      <c r="E2442" s="102"/>
    </row>
    <row r="2443" spans="1:5">
      <c r="A2443" s="102"/>
      <c r="B2443" s="102"/>
      <c r="C2443" s="102"/>
      <c r="D2443" s="103"/>
      <c r="E2443" s="102"/>
    </row>
    <row r="2444" spans="1:5">
      <c r="A2444" s="102"/>
      <c r="B2444" s="102"/>
      <c r="C2444" s="102"/>
      <c r="D2444" s="103"/>
      <c r="E2444" s="102"/>
    </row>
    <row r="2445" spans="1:5">
      <c r="A2445" s="102"/>
      <c r="B2445" s="102"/>
      <c r="C2445" s="102"/>
      <c r="D2445" s="103"/>
      <c r="E2445" s="102"/>
    </row>
    <row r="2446" spans="1:5">
      <c r="A2446" s="102"/>
      <c r="B2446" s="102"/>
      <c r="C2446" s="102"/>
      <c r="D2446" s="103"/>
      <c r="E2446" s="102"/>
    </row>
    <row r="2447" spans="1:5">
      <c r="A2447" s="102"/>
      <c r="B2447" s="102"/>
      <c r="C2447" s="102"/>
      <c r="D2447" s="103"/>
      <c r="E2447" s="102"/>
    </row>
    <row r="2448" spans="1:5">
      <c r="A2448" s="102"/>
      <c r="B2448" s="102"/>
      <c r="C2448" s="102"/>
      <c r="D2448" s="103"/>
      <c r="E2448" s="102"/>
    </row>
    <row r="2449" spans="1:5">
      <c r="A2449" s="102"/>
      <c r="B2449" s="102"/>
      <c r="C2449" s="102"/>
      <c r="D2449" s="103"/>
      <c r="E2449" s="102"/>
    </row>
    <row r="2450" spans="1:5">
      <c r="A2450" s="102"/>
      <c r="B2450" s="102"/>
      <c r="C2450" s="102"/>
      <c r="D2450" s="103"/>
      <c r="E2450" s="102"/>
    </row>
    <row r="2451" spans="1:5">
      <c r="A2451" s="102"/>
      <c r="B2451" s="102"/>
      <c r="C2451" s="102"/>
      <c r="D2451" s="103"/>
      <c r="E2451" s="102"/>
    </row>
    <row r="2452" spans="1:5">
      <c r="A2452" s="102"/>
      <c r="B2452" s="102"/>
      <c r="C2452" s="102"/>
      <c r="D2452" s="103"/>
      <c r="E2452" s="102"/>
    </row>
    <row r="2453" spans="1:5">
      <c r="A2453" s="102"/>
      <c r="B2453" s="102"/>
      <c r="C2453" s="102"/>
      <c r="D2453" s="103"/>
      <c r="E2453" s="102"/>
    </row>
    <row r="2454" spans="1:5">
      <c r="A2454" s="102"/>
      <c r="B2454" s="102"/>
      <c r="C2454" s="102"/>
      <c r="D2454" s="103"/>
      <c r="E2454" s="102"/>
    </row>
    <row r="2455" spans="1:5">
      <c r="A2455" s="102"/>
      <c r="B2455" s="102"/>
      <c r="C2455" s="102"/>
      <c r="D2455" s="103"/>
      <c r="E2455" s="102"/>
    </row>
    <row r="2456" spans="1:5">
      <c r="A2456" s="102"/>
      <c r="B2456" s="102"/>
      <c r="C2456" s="102"/>
      <c r="D2456" s="103"/>
      <c r="E2456" s="102"/>
    </row>
    <row r="2457" spans="1:5">
      <c r="A2457" s="102"/>
      <c r="B2457" s="102"/>
      <c r="C2457" s="102"/>
      <c r="D2457" s="103"/>
      <c r="E2457" s="102"/>
    </row>
    <row r="2458" spans="1:5">
      <c r="A2458" s="102"/>
      <c r="B2458" s="102"/>
      <c r="C2458" s="102"/>
      <c r="D2458" s="103"/>
      <c r="E2458" s="102"/>
    </row>
    <row r="2459" spans="1:5">
      <c r="A2459" s="102"/>
      <c r="B2459" s="102"/>
      <c r="C2459" s="102"/>
      <c r="D2459" s="103"/>
      <c r="E2459" s="102"/>
    </row>
    <row r="2460" spans="1:5">
      <c r="A2460" s="102"/>
      <c r="B2460" s="102"/>
      <c r="C2460" s="102"/>
      <c r="D2460" s="103"/>
      <c r="E2460" s="102"/>
    </row>
    <row r="2461" spans="1:5">
      <c r="A2461" s="102"/>
      <c r="B2461" s="102"/>
      <c r="C2461" s="102"/>
      <c r="D2461" s="103"/>
      <c r="E2461" s="102"/>
    </row>
    <row r="2462" spans="1:5">
      <c r="A2462" s="102"/>
      <c r="B2462" s="102"/>
      <c r="C2462" s="102"/>
      <c r="D2462" s="103"/>
      <c r="E2462" s="102"/>
    </row>
    <row r="2463" spans="1:5">
      <c r="A2463" s="102"/>
      <c r="B2463" s="102"/>
      <c r="C2463" s="102"/>
      <c r="D2463" s="103"/>
      <c r="E2463" s="102"/>
    </row>
    <row r="2464" spans="1:5">
      <c r="A2464" s="102"/>
      <c r="B2464" s="102"/>
      <c r="C2464" s="102"/>
      <c r="D2464" s="103"/>
      <c r="E2464" s="102"/>
    </row>
    <row r="2465" spans="1:5">
      <c r="A2465" s="102"/>
      <c r="B2465" s="102"/>
      <c r="C2465" s="102"/>
      <c r="D2465" s="103"/>
      <c r="E2465" s="102"/>
    </row>
    <row r="2466" spans="1:5">
      <c r="A2466" s="102"/>
      <c r="B2466" s="102"/>
      <c r="C2466" s="102"/>
      <c r="D2466" s="103"/>
      <c r="E2466" s="102"/>
    </row>
    <row r="2467" spans="1:5">
      <c r="A2467" s="102"/>
      <c r="B2467" s="102"/>
      <c r="C2467" s="102"/>
      <c r="D2467" s="103"/>
      <c r="E2467" s="102"/>
    </row>
    <row r="2468" spans="1:5">
      <c r="A2468" s="102"/>
      <c r="B2468" s="102"/>
      <c r="C2468" s="102"/>
      <c r="D2468" s="103"/>
      <c r="E2468" s="102"/>
    </row>
    <row r="2469" spans="1:5">
      <c r="A2469" s="102"/>
      <c r="B2469" s="102"/>
      <c r="C2469" s="102"/>
      <c r="D2469" s="103"/>
      <c r="E2469" s="102"/>
    </row>
    <row r="2470" spans="1:5">
      <c r="A2470" s="102"/>
      <c r="B2470" s="102"/>
      <c r="C2470" s="102"/>
      <c r="D2470" s="103"/>
      <c r="E2470" s="102"/>
    </row>
    <row r="2471" spans="1:5">
      <c r="A2471" s="102"/>
      <c r="B2471" s="102"/>
      <c r="C2471" s="102"/>
      <c r="D2471" s="103"/>
      <c r="E2471" s="102"/>
    </row>
    <row r="2472" spans="1:5">
      <c r="A2472" s="102"/>
      <c r="B2472" s="102"/>
      <c r="C2472" s="102"/>
      <c r="D2472" s="103"/>
      <c r="E2472" s="102"/>
    </row>
    <row r="2473" spans="1:5">
      <c r="A2473" s="102"/>
      <c r="B2473" s="102"/>
      <c r="C2473" s="102"/>
      <c r="D2473" s="103"/>
      <c r="E2473" s="102"/>
    </row>
    <row r="2474" spans="1:5">
      <c r="A2474" s="102"/>
      <c r="B2474" s="102"/>
      <c r="C2474" s="102"/>
      <c r="D2474" s="103"/>
      <c r="E2474" s="102"/>
    </row>
    <row r="2475" spans="1:5">
      <c r="A2475" s="102"/>
      <c r="B2475" s="102"/>
      <c r="C2475" s="102"/>
      <c r="D2475" s="103"/>
      <c r="E2475" s="102"/>
    </row>
    <row r="2476" spans="1:5">
      <c r="A2476" s="102"/>
      <c r="B2476" s="102"/>
      <c r="C2476" s="102"/>
      <c r="D2476" s="103"/>
      <c r="E2476" s="102"/>
    </row>
    <row r="2477" spans="1:5">
      <c r="A2477" s="102"/>
      <c r="B2477" s="102"/>
      <c r="C2477" s="102"/>
      <c r="D2477" s="103"/>
      <c r="E2477" s="102"/>
    </row>
    <row r="2478" spans="1:5">
      <c r="A2478" s="102"/>
      <c r="B2478" s="102"/>
      <c r="C2478" s="102"/>
      <c r="D2478" s="103"/>
      <c r="E2478" s="102"/>
    </row>
    <row r="2479" spans="1:5">
      <c r="A2479" s="102"/>
      <c r="B2479" s="102"/>
      <c r="C2479" s="102"/>
      <c r="D2479" s="103"/>
      <c r="E2479" s="102"/>
    </row>
    <row r="2480" spans="1:5">
      <c r="A2480" s="102"/>
      <c r="B2480" s="102"/>
      <c r="C2480" s="102"/>
      <c r="D2480" s="103"/>
      <c r="E2480" s="102"/>
    </row>
    <row r="2481" spans="1:5">
      <c r="A2481" s="102"/>
      <c r="B2481" s="102"/>
      <c r="C2481" s="102"/>
      <c r="D2481" s="103"/>
      <c r="E2481" s="102"/>
    </row>
    <row r="2482" spans="1:5">
      <c r="A2482" s="102"/>
      <c r="B2482" s="102"/>
      <c r="C2482" s="102"/>
      <c r="D2482" s="103"/>
      <c r="E2482" s="102"/>
    </row>
    <row r="2483" spans="1:5">
      <c r="A2483" s="102"/>
      <c r="B2483" s="102"/>
      <c r="C2483" s="102"/>
      <c r="D2483" s="103"/>
      <c r="E2483" s="102"/>
    </row>
    <row r="2484" spans="1:5">
      <c r="A2484" s="102"/>
      <c r="B2484" s="102"/>
      <c r="C2484" s="102"/>
      <c r="D2484" s="103"/>
      <c r="E2484" s="102"/>
    </row>
    <row r="2485" spans="1:5">
      <c r="A2485" s="102"/>
      <c r="B2485" s="102"/>
      <c r="C2485" s="102"/>
      <c r="D2485" s="103"/>
      <c r="E2485" s="102"/>
    </row>
    <row r="2486" spans="1:5">
      <c r="A2486" s="102"/>
      <c r="B2486" s="102"/>
      <c r="C2486" s="102"/>
      <c r="D2486" s="103"/>
      <c r="E2486" s="102"/>
    </row>
    <row r="2487" spans="1:5">
      <c r="A2487" s="102"/>
      <c r="B2487" s="102"/>
      <c r="C2487" s="102"/>
      <c r="D2487" s="103"/>
      <c r="E2487" s="102"/>
    </row>
    <row r="2488" spans="1:5">
      <c r="A2488" s="102"/>
      <c r="B2488" s="102"/>
      <c r="C2488" s="102"/>
      <c r="D2488" s="103"/>
      <c r="E2488" s="102"/>
    </row>
    <row r="2489" spans="1:5">
      <c r="A2489" s="102"/>
      <c r="B2489" s="102"/>
      <c r="C2489" s="102"/>
      <c r="D2489" s="103"/>
      <c r="E2489" s="102"/>
    </row>
    <row r="2490" spans="1:5">
      <c r="A2490" s="102"/>
      <c r="B2490" s="102"/>
      <c r="C2490" s="102"/>
      <c r="D2490" s="103"/>
      <c r="E2490" s="102"/>
    </row>
    <row r="2491" spans="1:5">
      <c r="A2491" s="102"/>
      <c r="B2491" s="102"/>
      <c r="C2491" s="102"/>
      <c r="D2491" s="103"/>
      <c r="E2491" s="102"/>
    </row>
    <row r="2492" spans="1:5">
      <c r="A2492" s="102"/>
      <c r="B2492" s="102"/>
      <c r="C2492" s="102"/>
      <c r="D2492" s="103"/>
      <c r="E2492" s="102"/>
    </row>
    <row r="2493" spans="1:5">
      <c r="A2493" s="102"/>
      <c r="B2493" s="102"/>
      <c r="C2493" s="102"/>
      <c r="D2493" s="103"/>
      <c r="E2493" s="102"/>
    </row>
    <row r="2494" spans="1:5">
      <c r="A2494" s="102"/>
      <c r="B2494" s="102"/>
      <c r="C2494" s="102"/>
      <c r="D2494" s="103"/>
      <c r="E2494" s="102"/>
    </row>
    <row r="2495" spans="1:5">
      <c r="A2495" s="102"/>
      <c r="B2495" s="102"/>
      <c r="C2495" s="102"/>
      <c r="D2495" s="103"/>
      <c r="E2495" s="102"/>
    </row>
    <row r="2496" spans="1:5">
      <c r="A2496" s="102"/>
      <c r="B2496" s="102"/>
      <c r="C2496" s="102"/>
      <c r="D2496" s="103"/>
      <c r="E2496" s="102"/>
    </row>
    <row r="2497" spans="1:5">
      <c r="A2497" s="102"/>
      <c r="B2497" s="102"/>
      <c r="C2497" s="102"/>
      <c r="D2497" s="103"/>
      <c r="E2497" s="102"/>
    </row>
    <row r="2498" spans="1:5">
      <c r="A2498" s="102"/>
      <c r="B2498" s="102"/>
      <c r="C2498" s="102"/>
      <c r="D2498" s="103"/>
      <c r="E2498" s="102"/>
    </row>
    <row r="2499" spans="1:5">
      <c r="A2499" s="102"/>
      <c r="B2499" s="102"/>
      <c r="C2499" s="102"/>
      <c r="D2499" s="103"/>
      <c r="E2499" s="102"/>
    </row>
    <row r="2500" spans="1:5">
      <c r="A2500" s="102"/>
      <c r="B2500" s="102"/>
      <c r="C2500" s="102"/>
      <c r="D2500" s="103"/>
      <c r="E2500" s="102"/>
    </row>
    <row r="2501" spans="1:5">
      <c r="A2501" s="102"/>
      <c r="B2501" s="102"/>
      <c r="C2501" s="102"/>
      <c r="D2501" s="103"/>
      <c r="E2501" s="102"/>
    </row>
    <row r="2502" spans="1:5">
      <c r="A2502" s="102"/>
      <c r="B2502" s="102"/>
      <c r="C2502" s="102"/>
      <c r="D2502" s="103"/>
      <c r="E2502" s="102"/>
    </row>
    <row r="2503" spans="1:5">
      <c r="A2503" s="102"/>
      <c r="B2503" s="102"/>
      <c r="C2503" s="102"/>
      <c r="D2503" s="103"/>
      <c r="E2503" s="102"/>
    </row>
    <row r="2504" spans="1:5">
      <c r="A2504" s="102"/>
      <c r="B2504" s="102"/>
      <c r="C2504" s="102"/>
      <c r="D2504" s="103"/>
      <c r="E2504" s="102"/>
    </row>
    <row r="2505" spans="1:5">
      <c r="A2505" s="102"/>
      <c r="B2505" s="102"/>
      <c r="C2505" s="102"/>
      <c r="D2505" s="103"/>
      <c r="E2505" s="102"/>
    </row>
    <row r="2506" spans="1:5">
      <c r="A2506" s="102"/>
      <c r="B2506" s="102"/>
      <c r="C2506" s="102"/>
      <c r="D2506" s="103"/>
      <c r="E2506" s="102"/>
    </row>
    <row r="2507" spans="1:5">
      <c r="A2507" s="102"/>
      <c r="B2507" s="102"/>
      <c r="C2507" s="102"/>
      <c r="D2507" s="103"/>
      <c r="E2507" s="102"/>
    </row>
    <row r="2508" spans="1:5">
      <c r="A2508" s="102"/>
      <c r="B2508" s="102"/>
      <c r="C2508" s="102"/>
      <c r="D2508" s="103"/>
      <c r="E2508" s="102"/>
    </row>
    <row r="2509" spans="1:5">
      <c r="A2509" s="102"/>
      <c r="B2509" s="102"/>
      <c r="C2509" s="102"/>
      <c r="D2509" s="103"/>
      <c r="E2509" s="102"/>
    </row>
    <row r="2510" spans="1:5">
      <c r="A2510" s="102"/>
      <c r="B2510" s="102"/>
      <c r="C2510" s="102"/>
      <c r="D2510" s="103"/>
      <c r="E2510" s="102"/>
    </row>
    <row r="2511" spans="1:5">
      <c r="A2511" s="102"/>
      <c r="B2511" s="102"/>
      <c r="C2511" s="102"/>
      <c r="D2511" s="103"/>
      <c r="E2511" s="102"/>
    </row>
    <row r="2512" spans="1:5">
      <c r="A2512" s="102"/>
      <c r="B2512" s="102"/>
      <c r="C2512" s="102"/>
      <c r="D2512" s="103"/>
      <c r="E2512" s="102"/>
    </row>
    <row r="2513" spans="1:5">
      <c r="A2513" s="102"/>
      <c r="B2513" s="102"/>
      <c r="C2513" s="102"/>
      <c r="D2513" s="103"/>
      <c r="E2513" s="102"/>
    </row>
    <row r="2514" spans="1:5">
      <c r="A2514" s="102"/>
      <c r="B2514" s="102"/>
      <c r="C2514" s="102"/>
      <c r="D2514" s="103"/>
      <c r="E2514" s="102"/>
    </row>
    <row r="2515" spans="1:5">
      <c r="A2515" s="102"/>
      <c r="B2515" s="102"/>
      <c r="C2515" s="102"/>
      <c r="D2515" s="103"/>
      <c r="E2515" s="102"/>
    </row>
    <row r="2516" spans="1:5">
      <c r="A2516" s="102"/>
      <c r="B2516" s="102"/>
      <c r="C2516" s="102"/>
      <c r="D2516" s="103"/>
      <c r="E2516" s="102"/>
    </row>
    <row r="2517" spans="1:5">
      <c r="A2517" s="102"/>
      <c r="B2517" s="102"/>
      <c r="C2517" s="102"/>
      <c r="D2517" s="103"/>
      <c r="E2517" s="102"/>
    </row>
    <row r="2518" spans="1:5">
      <c r="A2518" s="102"/>
      <c r="B2518" s="102"/>
      <c r="C2518" s="102"/>
      <c r="D2518" s="103"/>
      <c r="E2518" s="102"/>
    </row>
    <row r="2519" spans="1:5">
      <c r="A2519" s="102"/>
      <c r="B2519" s="102"/>
      <c r="C2519" s="102"/>
      <c r="D2519" s="103"/>
      <c r="E2519" s="102"/>
    </row>
    <row r="2520" spans="1:5">
      <c r="A2520" s="102"/>
      <c r="B2520" s="102"/>
      <c r="C2520" s="102"/>
      <c r="D2520" s="103"/>
      <c r="E2520" s="102"/>
    </row>
    <row r="2521" spans="1:5">
      <c r="A2521" s="102"/>
      <c r="B2521" s="102"/>
      <c r="C2521" s="102"/>
      <c r="D2521" s="103"/>
      <c r="E2521" s="102"/>
    </row>
    <row r="2522" spans="1:5">
      <c r="A2522" s="102"/>
      <c r="B2522" s="102"/>
      <c r="C2522" s="102"/>
      <c r="D2522" s="103"/>
      <c r="E2522" s="102"/>
    </row>
    <row r="2523" spans="1:5">
      <c r="A2523" s="102"/>
      <c r="B2523" s="102"/>
      <c r="C2523" s="102"/>
      <c r="D2523" s="103"/>
      <c r="E2523" s="102"/>
    </row>
    <row r="2524" spans="1:5">
      <c r="A2524" s="102"/>
      <c r="B2524" s="102"/>
      <c r="C2524" s="102"/>
      <c r="D2524" s="103"/>
      <c r="E2524" s="102"/>
    </row>
    <row r="2525" spans="1:5">
      <c r="A2525" s="102"/>
      <c r="B2525" s="102"/>
      <c r="C2525" s="102"/>
      <c r="D2525" s="103"/>
      <c r="E2525" s="102"/>
    </row>
    <row r="2526" spans="1:5">
      <c r="A2526" s="102"/>
      <c r="B2526" s="102"/>
      <c r="C2526" s="102"/>
      <c r="D2526" s="103"/>
      <c r="E2526" s="102"/>
    </row>
    <row r="2527" spans="1:5">
      <c r="A2527" s="102"/>
      <c r="B2527" s="102"/>
      <c r="C2527" s="102"/>
      <c r="D2527" s="103"/>
      <c r="E2527" s="102"/>
    </row>
    <row r="2528" spans="1:5">
      <c r="A2528" s="102"/>
      <c r="B2528" s="102"/>
      <c r="C2528" s="102"/>
      <c r="D2528" s="103"/>
      <c r="E2528" s="102"/>
    </row>
    <row r="2529" spans="1:5">
      <c r="A2529" s="102"/>
      <c r="B2529" s="102"/>
      <c r="C2529" s="102"/>
      <c r="D2529" s="103"/>
      <c r="E2529" s="102"/>
    </row>
    <row r="2530" spans="1:5">
      <c r="A2530" s="102"/>
      <c r="B2530" s="102"/>
      <c r="C2530" s="102"/>
      <c r="D2530" s="103"/>
      <c r="E2530" s="102"/>
    </row>
    <row r="2531" spans="1:5">
      <c r="A2531" s="102"/>
      <c r="B2531" s="102"/>
      <c r="C2531" s="102"/>
      <c r="D2531" s="103"/>
      <c r="E2531" s="102"/>
    </row>
    <row r="2532" spans="1:5">
      <c r="A2532" s="102"/>
      <c r="B2532" s="102"/>
      <c r="C2532" s="102"/>
      <c r="D2532" s="103"/>
      <c r="E2532" s="102"/>
    </row>
    <row r="2533" spans="1:5">
      <c r="A2533" s="102"/>
      <c r="B2533" s="102"/>
      <c r="C2533" s="102"/>
      <c r="D2533" s="103"/>
      <c r="E2533" s="102"/>
    </row>
    <row r="2534" spans="1:5">
      <c r="A2534" s="102"/>
      <c r="B2534" s="102"/>
      <c r="C2534" s="102"/>
      <c r="D2534" s="103"/>
      <c r="E2534" s="102"/>
    </row>
    <row r="2535" spans="1:5">
      <c r="A2535" s="102"/>
      <c r="B2535" s="102"/>
      <c r="C2535" s="102"/>
      <c r="D2535" s="103"/>
      <c r="E2535" s="102"/>
    </row>
    <row r="2536" spans="1:5">
      <c r="A2536" s="102"/>
      <c r="B2536" s="102"/>
      <c r="C2536" s="102"/>
      <c r="D2536" s="103"/>
      <c r="E2536" s="102"/>
    </row>
    <row r="2537" spans="1:5">
      <c r="A2537" s="102"/>
      <c r="B2537" s="102"/>
      <c r="C2537" s="102"/>
      <c r="D2537" s="103"/>
      <c r="E2537" s="102"/>
    </row>
    <row r="2538" spans="1:5">
      <c r="A2538" s="102"/>
      <c r="B2538" s="102"/>
      <c r="C2538" s="102"/>
      <c r="D2538" s="103"/>
      <c r="E2538" s="102"/>
    </row>
    <row r="2539" spans="1:5">
      <c r="A2539" s="102"/>
      <c r="B2539" s="102"/>
      <c r="C2539" s="102"/>
      <c r="D2539" s="103"/>
      <c r="E2539" s="102"/>
    </row>
    <row r="2540" spans="1:5">
      <c r="A2540" s="102"/>
      <c r="B2540" s="102"/>
      <c r="C2540" s="102"/>
      <c r="D2540" s="103"/>
      <c r="E2540" s="102"/>
    </row>
    <row r="2541" spans="1:5">
      <c r="A2541" s="102"/>
      <c r="B2541" s="102"/>
      <c r="C2541" s="102"/>
      <c r="D2541" s="103"/>
      <c r="E2541" s="102"/>
    </row>
    <row r="2542" spans="1:5">
      <c r="A2542" s="102"/>
      <c r="B2542" s="102"/>
      <c r="C2542" s="102"/>
      <c r="D2542" s="103"/>
      <c r="E2542" s="102"/>
    </row>
    <row r="2543" spans="1:5">
      <c r="A2543" s="102"/>
      <c r="B2543" s="102"/>
      <c r="C2543" s="102"/>
      <c r="D2543" s="103"/>
      <c r="E2543" s="102"/>
    </row>
    <row r="2544" spans="1:5">
      <c r="A2544" s="102"/>
      <c r="B2544" s="102"/>
      <c r="C2544" s="102"/>
      <c r="D2544" s="103"/>
      <c r="E2544" s="102"/>
    </row>
    <row r="2545" spans="1:5">
      <c r="A2545" s="102"/>
      <c r="B2545" s="102"/>
      <c r="C2545" s="102"/>
      <c r="D2545" s="103"/>
      <c r="E2545" s="102"/>
    </row>
    <row r="2546" spans="1:5">
      <c r="A2546" s="102"/>
      <c r="B2546" s="102"/>
      <c r="C2546" s="102"/>
      <c r="D2546" s="103"/>
      <c r="E2546" s="102"/>
    </row>
    <row r="2547" spans="1:5">
      <c r="A2547" s="102"/>
      <c r="B2547" s="102"/>
      <c r="C2547" s="102"/>
      <c r="D2547" s="103"/>
      <c r="E2547" s="102"/>
    </row>
    <row r="2548" spans="1:5">
      <c r="A2548" s="102"/>
      <c r="B2548" s="102"/>
      <c r="C2548" s="102"/>
      <c r="D2548" s="103"/>
      <c r="E2548" s="102"/>
    </row>
    <row r="2549" spans="1:5">
      <c r="A2549" s="102"/>
      <c r="B2549" s="102"/>
      <c r="C2549" s="102"/>
      <c r="D2549" s="103"/>
      <c r="E2549" s="102"/>
    </row>
    <row r="2550" spans="1:5">
      <c r="A2550" s="102"/>
      <c r="B2550" s="102"/>
      <c r="C2550" s="102"/>
      <c r="D2550" s="103"/>
      <c r="E2550" s="102"/>
    </row>
    <row r="2551" spans="1:5">
      <c r="A2551" s="102"/>
      <c r="B2551" s="102"/>
      <c r="C2551" s="102"/>
      <c r="D2551" s="103"/>
      <c r="E2551" s="102"/>
    </row>
    <row r="2552" spans="1:5">
      <c r="A2552" s="102"/>
      <c r="B2552" s="102"/>
      <c r="C2552" s="102"/>
      <c r="D2552" s="103"/>
      <c r="E2552" s="102"/>
    </row>
    <row r="2553" spans="1:5">
      <c r="A2553" s="102"/>
      <c r="B2553" s="102"/>
      <c r="C2553" s="102"/>
      <c r="D2553" s="103"/>
      <c r="E2553" s="102"/>
    </row>
    <row r="2554" spans="1:5">
      <c r="A2554" s="102"/>
      <c r="B2554" s="102"/>
      <c r="C2554" s="102"/>
      <c r="D2554" s="103"/>
      <c r="E2554" s="102"/>
    </row>
    <row r="2555" spans="1:5">
      <c r="A2555" s="102"/>
      <c r="B2555" s="102"/>
      <c r="C2555" s="102"/>
      <c r="D2555" s="103"/>
      <c r="E2555" s="102"/>
    </row>
    <row r="2556" spans="1:5">
      <c r="A2556" s="102"/>
      <c r="B2556" s="102"/>
      <c r="C2556" s="102"/>
      <c r="D2556" s="103"/>
      <c r="E2556" s="102"/>
    </row>
    <row r="2557" spans="1:5">
      <c r="A2557" s="102"/>
      <c r="B2557" s="102"/>
      <c r="C2557" s="102"/>
      <c r="D2557" s="103"/>
      <c r="E2557" s="102"/>
    </row>
    <row r="2558" spans="1:5">
      <c r="A2558" s="102"/>
      <c r="B2558" s="102"/>
      <c r="C2558" s="102"/>
      <c r="D2558" s="103"/>
      <c r="E2558" s="102"/>
    </row>
    <row r="2559" spans="1:5">
      <c r="A2559" s="102"/>
      <c r="B2559" s="102"/>
      <c r="C2559" s="102"/>
      <c r="D2559" s="103"/>
      <c r="E2559" s="102"/>
    </row>
    <row r="2560" spans="1:5">
      <c r="A2560" s="102"/>
      <c r="B2560" s="102"/>
      <c r="C2560" s="102"/>
      <c r="D2560" s="103"/>
      <c r="E2560" s="102"/>
    </row>
    <row r="2561" spans="1:5">
      <c r="A2561" s="102"/>
      <c r="B2561" s="102"/>
      <c r="C2561" s="102"/>
      <c r="D2561" s="103"/>
      <c r="E2561" s="102"/>
    </row>
    <row r="2562" spans="1:5">
      <c r="A2562" s="102"/>
      <c r="B2562" s="102"/>
      <c r="C2562" s="102"/>
      <c r="D2562" s="103"/>
      <c r="E2562" s="102"/>
    </row>
    <row r="2563" spans="1:5">
      <c r="A2563" s="102"/>
      <c r="B2563" s="102"/>
      <c r="C2563" s="102"/>
      <c r="D2563" s="103"/>
      <c r="E2563" s="102"/>
    </row>
    <row r="2564" spans="1:5">
      <c r="A2564" s="102"/>
      <c r="B2564" s="102"/>
      <c r="C2564" s="102"/>
      <c r="D2564" s="103"/>
      <c r="E2564" s="102"/>
    </row>
    <row r="2565" spans="1:5">
      <c r="A2565" s="102"/>
      <c r="B2565" s="102"/>
      <c r="C2565" s="102"/>
      <c r="D2565" s="103"/>
      <c r="E2565" s="102"/>
    </row>
    <row r="2566" spans="1:5">
      <c r="A2566" s="102"/>
      <c r="B2566" s="102"/>
      <c r="C2566" s="102"/>
      <c r="D2566" s="103"/>
      <c r="E2566" s="102"/>
    </row>
    <row r="2567" spans="1:5">
      <c r="A2567" s="102"/>
      <c r="B2567" s="102"/>
      <c r="C2567" s="102"/>
      <c r="D2567" s="103"/>
      <c r="E2567" s="102"/>
    </row>
    <row r="2568" spans="1:5">
      <c r="A2568" s="102"/>
      <c r="B2568" s="102"/>
      <c r="C2568" s="102"/>
      <c r="D2568" s="103"/>
      <c r="E2568" s="102"/>
    </row>
    <row r="2569" spans="1:5">
      <c r="A2569" s="102"/>
      <c r="B2569" s="102"/>
      <c r="C2569" s="102"/>
      <c r="D2569" s="103"/>
      <c r="E2569" s="102"/>
    </row>
    <row r="2570" spans="1:5">
      <c r="A2570" s="102"/>
      <c r="B2570" s="102"/>
      <c r="C2570" s="102"/>
      <c r="D2570" s="103"/>
      <c r="E2570" s="102"/>
    </row>
    <row r="2571" spans="1:5">
      <c r="A2571" s="102"/>
      <c r="B2571" s="102"/>
      <c r="C2571" s="102"/>
      <c r="D2571" s="103"/>
      <c r="E2571" s="102"/>
    </row>
    <row r="2572" spans="1:5">
      <c r="A2572" s="102"/>
      <c r="B2572" s="102"/>
      <c r="C2572" s="102"/>
      <c r="D2572" s="103"/>
      <c r="E2572" s="102"/>
    </row>
    <row r="2573" spans="1:5">
      <c r="A2573" s="102"/>
      <c r="B2573" s="102"/>
      <c r="C2573" s="102"/>
      <c r="D2573" s="103"/>
      <c r="E2573" s="102"/>
    </row>
    <row r="2574" spans="1:5">
      <c r="A2574" s="102"/>
      <c r="B2574" s="102"/>
      <c r="C2574" s="102"/>
      <c r="D2574" s="103"/>
      <c r="E2574" s="102"/>
    </row>
    <row r="2575" spans="1:5">
      <c r="A2575" s="102"/>
      <c r="B2575" s="102"/>
      <c r="C2575" s="102"/>
      <c r="D2575" s="103"/>
      <c r="E2575" s="102"/>
    </row>
    <row r="2576" spans="1:5">
      <c r="A2576" s="102"/>
      <c r="B2576" s="102"/>
      <c r="C2576" s="102"/>
      <c r="D2576" s="103"/>
      <c r="E2576" s="102"/>
    </row>
    <row r="2577" spans="1:5">
      <c r="A2577" s="102"/>
      <c r="B2577" s="102"/>
      <c r="C2577" s="102"/>
      <c r="D2577" s="103"/>
      <c r="E2577" s="102"/>
    </row>
    <row r="2578" spans="1:5">
      <c r="A2578" s="102"/>
      <c r="B2578" s="102"/>
      <c r="C2578" s="102"/>
      <c r="D2578" s="103"/>
      <c r="E2578" s="102"/>
    </row>
    <row r="2579" spans="1:5">
      <c r="A2579" s="102"/>
      <c r="B2579" s="102"/>
      <c r="C2579" s="102"/>
      <c r="D2579" s="103"/>
      <c r="E2579" s="102"/>
    </row>
    <row r="2580" spans="1:5">
      <c r="A2580" s="102"/>
      <c r="B2580" s="102"/>
      <c r="C2580" s="102"/>
      <c r="D2580" s="103"/>
      <c r="E2580" s="102"/>
    </row>
    <row r="2581" spans="1:5">
      <c r="A2581" s="102"/>
      <c r="B2581" s="102"/>
      <c r="C2581" s="102"/>
      <c r="D2581" s="103"/>
      <c r="E2581" s="102"/>
    </row>
    <row r="2582" spans="1:5">
      <c r="A2582" s="102"/>
      <c r="B2582" s="102"/>
      <c r="C2582" s="102"/>
      <c r="D2582" s="103"/>
      <c r="E2582" s="102"/>
    </row>
    <row r="2583" spans="1:5">
      <c r="A2583" s="102"/>
      <c r="B2583" s="102"/>
      <c r="C2583" s="102"/>
      <c r="D2583" s="103"/>
      <c r="E2583" s="102"/>
    </row>
    <row r="2584" spans="1:5">
      <c r="A2584" s="102"/>
      <c r="B2584" s="102"/>
      <c r="C2584" s="102"/>
      <c r="D2584" s="103"/>
      <c r="E2584" s="102"/>
    </row>
    <row r="2585" spans="1:5">
      <c r="A2585" s="102"/>
      <c r="B2585" s="102"/>
      <c r="C2585" s="102"/>
      <c r="D2585" s="103"/>
      <c r="E2585" s="102"/>
    </row>
    <row r="2586" spans="1:5">
      <c r="A2586" s="102"/>
      <c r="B2586" s="102"/>
      <c r="C2586" s="102"/>
      <c r="D2586" s="103"/>
      <c r="E2586" s="102"/>
    </row>
    <row r="2587" spans="1:5">
      <c r="A2587" s="102"/>
      <c r="B2587" s="102"/>
      <c r="C2587" s="102"/>
      <c r="D2587" s="103"/>
      <c r="E2587" s="102"/>
    </row>
    <row r="2588" spans="1:5">
      <c r="A2588" s="102"/>
      <c r="B2588" s="102"/>
      <c r="C2588" s="102"/>
      <c r="D2588" s="103"/>
      <c r="E2588" s="102"/>
    </row>
    <row r="2589" spans="1:5">
      <c r="A2589" s="102"/>
      <c r="B2589" s="102"/>
      <c r="C2589" s="102"/>
      <c r="D2589" s="103"/>
      <c r="E2589" s="102"/>
    </row>
    <row r="2590" spans="1:5">
      <c r="A2590" s="102"/>
      <c r="B2590" s="102"/>
      <c r="C2590" s="102"/>
      <c r="D2590" s="103"/>
      <c r="E2590" s="102"/>
    </row>
    <row r="2591" spans="1:5">
      <c r="A2591" s="102"/>
      <c r="B2591" s="102"/>
      <c r="C2591" s="102"/>
      <c r="D2591" s="103"/>
      <c r="E2591" s="102"/>
    </row>
    <row r="2592" spans="1:5">
      <c r="A2592" s="102"/>
      <c r="B2592" s="102"/>
      <c r="C2592" s="102"/>
      <c r="D2592" s="103"/>
      <c r="E2592" s="102"/>
    </row>
    <row r="2593" spans="1:5">
      <c r="A2593" s="102"/>
      <c r="B2593" s="102"/>
      <c r="C2593" s="102"/>
      <c r="D2593" s="103"/>
      <c r="E2593" s="102"/>
    </row>
    <row r="2594" spans="1:5">
      <c r="A2594" s="102"/>
      <c r="B2594" s="102"/>
      <c r="C2594" s="102"/>
      <c r="D2594" s="103"/>
      <c r="E2594" s="102"/>
    </row>
    <row r="2595" spans="1:5">
      <c r="A2595" s="102"/>
      <c r="B2595" s="102"/>
      <c r="C2595" s="102"/>
      <c r="D2595" s="103"/>
      <c r="E2595" s="102"/>
    </row>
    <row r="2596" spans="1:5">
      <c r="A2596" s="102"/>
      <c r="B2596" s="102"/>
      <c r="C2596" s="102"/>
      <c r="D2596" s="103"/>
      <c r="E2596" s="102"/>
    </row>
    <row r="2597" spans="1:5">
      <c r="A2597" s="102"/>
      <c r="B2597" s="102"/>
      <c r="C2597" s="102"/>
      <c r="D2597" s="103"/>
      <c r="E2597" s="102"/>
    </row>
    <row r="2598" spans="1:5">
      <c r="A2598" s="102"/>
      <c r="B2598" s="102"/>
      <c r="C2598" s="102"/>
      <c r="D2598" s="103"/>
      <c r="E2598" s="102"/>
    </row>
    <row r="2599" spans="1:5">
      <c r="A2599" s="102"/>
      <c r="B2599" s="102"/>
      <c r="C2599" s="102"/>
      <c r="D2599" s="103"/>
      <c r="E2599" s="102"/>
    </row>
    <row r="2600" spans="1:5">
      <c r="A2600" s="102"/>
      <c r="B2600" s="102"/>
      <c r="C2600" s="102"/>
      <c r="D2600" s="103"/>
      <c r="E2600" s="102"/>
    </row>
    <row r="2601" spans="1:5">
      <c r="A2601" s="102"/>
      <c r="B2601" s="102"/>
      <c r="C2601" s="102"/>
      <c r="D2601" s="103"/>
      <c r="E2601" s="102"/>
    </row>
    <row r="2602" spans="1:5">
      <c r="A2602" s="102"/>
      <c r="B2602" s="102"/>
      <c r="C2602" s="102"/>
      <c r="D2602" s="103"/>
      <c r="E2602" s="102"/>
    </row>
    <row r="2603" spans="1:5">
      <c r="A2603" s="102"/>
      <c r="B2603" s="102"/>
      <c r="C2603" s="102"/>
      <c r="D2603" s="103"/>
      <c r="E2603" s="102"/>
    </row>
    <row r="2604" spans="1:5">
      <c r="A2604" s="102"/>
      <c r="B2604" s="102"/>
      <c r="C2604" s="102"/>
      <c r="D2604" s="103"/>
      <c r="E2604" s="102"/>
    </row>
    <row r="2605" spans="1:5">
      <c r="A2605" s="102"/>
      <c r="B2605" s="102"/>
      <c r="C2605" s="102"/>
      <c r="D2605" s="103"/>
      <c r="E2605" s="102"/>
    </row>
    <row r="2606" spans="1:5">
      <c r="A2606" s="102"/>
      <c r="B2606" s="102"/>
      <c r="C2606" s="102"/>
      <c r="D2606" s="103"/>
      <c r="E2606" s="102"/>
    </row>
    <row r="2607" spans="1:5">
      <c r="A2607" s="102"/>
      <c r="B2607" s="102"/>
      <c r="C2607" s="102"/>
      <c r="D2607" s="103"/>
      <c r="E2607" s="102"/>
    </row>
    <row r="2608" spans="1:5">
      <c r="A2608" s="102"/>
      <c r="B2608" s="102"/>
      <c r="C2608" s="102"/>
      <c r="D2608" s="103"/>
      <c r="E2608" s="102"/>
    </row>
    <row r="2609" spans="1:5">
      <c r="A2609" s="102"/>
      <c r="B2609" s="102"/>
      <c r="C2609" s="102"/>
      <c r="D2609" s="103"/>
      <c r="E2609" s="102"/>
    </row>
    <row r="2610" spans="1:5">
      <c r="A2610" s="102"/>
      <c r="B2610" s="102"/>
      <c r="C2610" s="102"/>
      <c r="D2610" s="103"/>
      <c r="E2610" s="102"/>
    </row>
    <row r="2611" spans="1:5">
      <c r="A2611" s="102"/>
      <c r="B2611" s="102"/>
      <c r="C2611" s="102"/>
      <c r="D2611" s="103"/>
      <c r="E2611" s="102"/>
    </row>
    <row r="2612" spans="1:5">
      <c r="A2612" s="102"/>
      <c r="B2612" s="102"/>
      <c r="C2612" s="102"/>
      <c r="D2612" s="103"/>
      <c r="E2612" s="102"/>
    </row>
    <row r="2613" spans="1:5">
      <c r="A2613" s="102"/>
      <c r="B2613" s="102"/>
      <c r="C2613" s="102"/>
      <c r="D2613" s="103"/>
      <c r="E2613" s="102"/>
    </row>
    <row r="2614" spans="1:5">
      <c r="A2614" s="102"/>
      <c r="B2614" s="102"/>
      <c r="C2614" s="102"/>
      <c r="D2614" s="103"/>
      <c r="E2614" s="102"/>
    </row>
    <row r="2615" spans="1:5">
      <c r="A2615" s="102"/>
      <c r="B2615" s="102"/>
      <c r="C2615" s="102"/>
      <c r="D2615" s="103"/>
      <c r="E2615" s="102"/>
    </row>
    <row r="2616" spans="1:5">
      <c r="A2616" s="102"/>
      <c r="B2616" s="102"/>
      <c r="C2616" s="102"/>
      <c r="D2616" s="103"/>
      <c r="E2616" s="102"/>
    </row>
    <row r="2617" spans="1:5">
      <c r="A2617" s="102"/>
      <c r="B2617" s="102"/>
      <c r="C2617" s="102"/>
      <c r="D2617" s="103"/>
      <c r="E2617" s="102"/>
    </row>
    <row r="2618" spans="1:5">
      <c r="A2618" s="102"/>
      <c r="B2618" s="102"/>
      <c r="C2618" s="102"/>
      <c r="D2618" s="103"/>
      <c r="E2618" s="102"/>
    </row>
    <row r="2619" spans="1:5">
      <c r="A2619" s="102"/>
      <c r="B2619" s="102"/>
      <c r="C2619" s="102"/>
      <c r="D2619" s="103"/>
      <c r="E2619" s="102"/>
    </row>
    <row r="2620" spans="1:5">
      <c r="A2620" s="102"/>
      <c r="B2620" s="102"/>
      <c r="C2620" s="102"/>
      <c r="D2620" s="103"/>
      <c r="E2620" s="102"/>
    </row>
    <row r="2621" spans="1:5">
      <c r="A2621" s="102"/>
      <c r="B2621" s="102"/>
      <c r="C2621" s="102"/>
      <c r="D2621" s="103"/>
      <c r="E2621" s="102"/>
    </row>
    <row r="2622" spans="1:5">
      <c r="A2622" s="102"/>
      <c r="B2622" s="102"/>
      <c r="C2622" s="102"/>
      <c r="D2622" s="103"/>
      <c r="E2622" s="102"/>
    </row>
    <row r="2623" spans="1:5">
      <c r="A2623" s="102"/>
      <c r="B2623" s="102"/>
      <c r="C2623" s="102"/>
      <c r="D2623" s="103"/>
      <c r="E2623" s="102"/>
    </row>
    <row r="2624" spans="1:5">
      <c r="A2624" s="102"/>
      <c r="B2624" s="102"/>
      <c r="C2624" s="102"/>
      <c r="D2624" s="103"/>
      <c r="E2624" s="102"/>
    </row>
    <row r="2625" spans="1:5">
      <c r="A2625" s="102"/>
      <c r="B2625" s="102"/>
      <c r="C2625" s="102"/>
      <c r="D2625" s="103"/>
      <c r="E2625" s="102"/>
    </row>
    <row r="2626" spans="1:5">
      <c r="A2626" s="102"/>
      <c r="B2626" s="102"/>
      <c r="C2626" s="102"/>
      <c r="D2626" s="103"/>
      <c r="E2626" s="102"/>
    </row>
    <row r="2627" spans="1:5">
      <c r="A2627" s="102"/>
      <c r="B2627" s="102"/>
      <c r="C2627" s="102"/>
      <c r="D2627" s="103"/>
      <c r="E2627" s="102"/>
    </row>
    <row r="2628" spans="1:5">
      <c r="A2628" s="102"/>
      <c r="B2628" s="102"/>
      <c r="C2628" s="102"/>
      <c r="D2628" s="103"/>
      <c r="E2628" s="102"/>
    </row>
    <row r="2629" spans="1:5">
      <c r="A2629" s="102"/>
      <c r="B2629" s="102"/>
      <c r="C2629" s="102"/>
      <c r="D2629" s="103"/>
      <c r="E2629" s="102"/>
    </row>
    <row r="2630" spans="1:5">
      <c r="A2630" s="102"/>
      <c r="B2630" s="102"/>
      <c r="C2630" s="102"/>
      <c r="D2630" s="103"/>
      <c r="E2630" s="102"/>
    </row>
    <row r="2631" spans="1:5">
      <c r="A2631" s="102"/>
      <c r="B2631" s="102"/>
      <c r="C2631" s="102"/>
      <c r="D2631" s="103"/>
      <c r="E2631" s="102"/>
    </row>
    <row r="2632" spans="1:5">
      <c r="A2632" s="102"/>
      <c r="B2632" s="102"/>
      <c r="C2632" s="102"/>
      <c r="D2632" s="103"/>
      <c r="E2632" s="102"/>
    </row>
    <row r="2633" spans="1:5">
      <c r="A2633" s="102"/>
      <c r="B2633" s="102"/>
      <c r="C2633" s="102"/>
      <c r="D2633" s="103"/>
      <c r="E2633" s="102"/>
    </row>
    <row r="2634" spans="1:5">
      <c r="A2634" s="102"/>
      <c r="B2634" s="102"/>
      <c r="C2634" s="102"/>
      <c r="D2634" s="103"/>
      <c r="E2634" s="102"/>
    </row>
    <row r="2635" spans="1:5">
      <c r="A2635" s="102"/>
      <c r="B2635" s="102"/>
      <c r="C2635" s="102"/>
      <c r="D2635" s="103"/>
      <c r="E2635" s="102"/>
    </row>
    <row r="2636" spans="1:5">
      <c r="A2636" s="102"/>
      <c r="B2636" s="102"/>
      <c r="C2636" s="102"/>
      <c r="D2636" s="103"/>
      <c r="E2636" s="102"/>
    </row>
    <row r="2637" spans="1:5">
      <c r="A2637" s="102"/>
      <c r="B2637" s="102"/>
      <c r="C2637" s="102"/>
      <c r="D2637" s="103"/>
      <c r="E2637" s="102"/>
    </row>
    <row r="2638" spans="1:5">
      <c r="A2638" s="102"/>
      <c r="B2638" s="102"/>
      <c r="C2638" s="102"/>
      <c r="D2638" s="103"/>
      <c r="E2638" s="102"/>
    </row>
    <row r="2639" spans="1:5">
      <c r="A2639" s="102"/>
      <c r="B2639" s="102"/>
      <c r="C2639" s="102"/>
      <c r="D2639" s="103"/>
      <c r="E2639" s="102"/>
    </row>
    <row r="2640" spans="1:5">
      <c r="A2640" s="102"/>
      <c r="B2640" s="102"/>
      <c r="C2640" s="102"/>
      <c r="D2640" s="103"/>
      <c r="E2640" s="102"/>
    </row>
    <row r="2641" spans="1:5">
      <c r="A2641" s="102"/>
      <c r="B2641" s="102"/>
      <c r="C2641" s="102"/>
      <c r="D2641" s="103"/>
      <c r="E2641" s="102"/>
    </row>
    <row r="2642" spans="1:5">
      <c r="A2642" s="102"/>
      <c r="B2642" s="102"/>
      <c r="C2642" s="102"/>
      <c r="D2642" s="103"/>
      <c r="E2642" s="102"/>
    </row>
    <row r="2643" spans="1:5">
      <c r="A2643" s="102"/>
      <c r="B2643" s="102"/>
      <c r="C2643" s="102"/>
      <c r="D2643" s="103"/>
      <c r="E2643" s="102"/>
    </row>
    <row r="2644" spans="1:5">
      <c r="A2644" s="102"/>
      <c r="B2644" s="102"/>
      <c r="C2644" s="102"/>
      <c r="D2644" s="103"/>
      <c r="E2644" s="102"/>
    </row>
    <row r="2645" spans="1:5">
      <c r="A2645" s="102"/>
      <c r="B2645" s="102"/>
      <c r="C2645" s="102"/>
      <c r="D2645" s="103"/>
      <c r="E2645" s="102"/>
    </row>
    <row r="2646" spans="1:5">
      <c r="A2646" s="102"/>
      <c r="B2646" s="102"/>
      <c r="C2646" s="102"/>
      <c r="D2646" s="103"/>
      <c r="E2646" s="102"/>
    </row>
    <row r="2647" spans="1:5">
      <c r="A2647" s="102"/>
      <c r="B2647" s="102"/>
      <c r="C2647" s="102"/>
      <c r="D2647" s="103"/>
      <c r="E2647" s="102"/>
    </row>
    <row r="2648" spans="1:5">
      <c r="A2648" s="102"/>
      <c r="B2648" s="102"/>
      <c r="C2648" s="102"/>
      <c r="D2648" s="103"/>
      <c r="E2648" s="102"/>
    </row>
    <row r="2649" spans="1:5">
      <c r="A2649" s="102"/>
      <c r="B2649" s="102"/>
      <c r="C2649" s="102"/>
      <c r="D2649" s="103"/>
      <c r="E2649" s="102"/>
    </row>
    <row r="2650" spans="1:5">
      <c r="A2650" s="102"/>
      <c r="B2650" s="102"/>
      <c r="C2650" s="102"/>
      <c r="D2650" s="103"/>
      <c r="E2650" s="102"/>
    </row>
    <row r="2651" spans="1:5">
      <c r="A2651" s="102"/>
      <c r="B2651" s="102"/>
      <c r="C2651" s="102"/>
      <c r="D2651" s="103"/>
      <c r="E2651" s="102"/>
    </row>
    <row r="2652" spans="1:5">
      <c r="A2652" s="102"/>
      <c r="B2652" s="102"/>
      <c r="C2652" s="102"/>
      <c r="D2652" s="103"/>
      <c r="E2652" s="102"/>
    </row>
    <row r="2653" spans="1:5">
      <c r="A2653" s="102"/>
      <c r="B2653" s="102"/>
      <c r="C2653" s="102"/>
      <c r="D2653" s="103"/>
      <c r="E2653" s="102"/>
    </row>
    <row r="2654" spans="1:5">
      <c r="A2654" s="102"/>
      <c r="B2654" s="102"/>
      <c r="C2654" s="102"/>
      <c r="D2654" s="103"/>
      <c r="E2654" s="102"/>
    </row>
    <row r="2655" spans="1:5">
      <c r="A2655" s="102"/>
      <c r="B2655" s="102"/>
      <c r="C2655" s="102"/>
      <c r="D2655" s="103"/>
      <c r="E2655" s="102"/>
    </row>
    <row r="2656" spans="1:5">
      <c r="A2656" s="102"/>
      <c r="B2656" s="102"/>
      <c r="C2656" s="102"/>
      <c r="D2656" s="103"/>
      <c r="E2656" s="102"/>
    </row>
    <row r="2657" spans="1:5">
      <c r="A2657" s="102"/>
      <c r="B2657" s="102"/>
      <c r="C2657" s="102"/>
      <c r="D2657" s="103"/>
      <c r="E2657" s="102"/>
    </row>
    <row r="2658" spans="1:5">
      <c r="A2658" s="102"/>
      <c r="B2658" s="102"/>
      <c r="C2658" s="102"/>
      <c r="D2658" s="103"/>
      <c r="E2658" s="102"/>
    </row>
    <row r="2659" spans="1:5">
      <c r="A2659" s="102"/>
      <c r="B2659" s="102"/>
      <c r="C2659" s="102"/>
      <c r="D2659" s="103"/>
      <c r="E2659" s="102"/>
    </row>
    <row r="2660" spans="1:5">
      <c r="A2660" s="102"/>
      <c r="B2660" s="102"/>
      <c r="C2660" s="102"/>
      <c r="D2660" s="103"/>
      <c r="E2660" s="102"/>
    </row>
    <row r="2661" spans="1:5">
      <c r="A2661" s="102"/>
      <c r="B2661" s="102"/>
      <c r="C2661" s="102"/>
      <c r="D2661" s="103"/>
      <c r="E2661" s="102"/>
    </row>
    <row r="2662" spans="1:5">
      <c r="A2662" s="102"/>
      <c r="B2662" s="102"/>
      <c r="C2662" s="102"/>
      <c r="D2662" s="103"/>
      <c r="E2662" s="102"/>
    </row>
    <row r="2663" spans="1:5">
      <c r="A2663" s="102"/>
      <c r="B2663" s="102"/>
      <c r="C2663" s="102"/>
      <c r="D2663" s="103"/>
      <c r="E2663" s="102"/>
    </row>
    <row r="2664" spans="1:5">
      <c r="A2664" s="102"/>
      <c r="B2664" s="102"/>
      <c r="C2664" s="102"/>
      <c r="D2664" s="103"/>
      <c r="E2664" s="102"/>
    </row>
    <row r="2665" spans="1:5">
      <c r="A2665" s="102"/>
      <c r="B2665" s="102"/>
      <c r="C2665" s="102"/>
      <c r="D2665" s="103"/>
      <c r="E2665" s="102"/>
    </row>
    <row r="2666" spans="1:5">
      <c r="A2666" s="102"/>
      <c r="B2666" s="102"/>
      <c r="C2666" s="102"/>
      <c r="D2666" s="103"/>
      <c r="E2666" s="102"/>
    </row>
    <row r="2667" spans="1:5">
      <c r="A2667" s="102"/>
      <c r="B2667" s="102"/>
      <c r="C2667" s="102"/>
      <c r="D2667" s="103"/>
      <c r="E2667" s="102"/>
    </row>
    <row r="2668" spans="1:5">
      <c r="A2668" s="102"/>
      <c r="B2668" s="102"/>
      <c r="C2668" s="102"/>
      <c r="D2668" s="103"/>
      <c r="E2668" s="102"/>
    </row>
    <row r="2669" spans="1:5">
      <c r="A2669" s="102"/>
      <c r="B2669" s="102"/>
      <c r="C2669" s="102"/>
      <c r="D2669" s="103"/>
      <c r="E2669" s="102"/>
    </row>
    <row r="2670" spans="1:5">
      <c r="A2670" s="102"/>
      <c r="B2670" s="102"/>
      <c r="C2670" s="102"/>
      <c r="D2670" s="103"/>
      <c r="E2670" s="102"/>
    </row>
    <row r="2671" spans="1:5">
      <c r="A2671" s="102"/>
      <c r="B2671" s="102"/>
      <c r="C2671" s="102"/>
      <c r="D2671" s="103"/>
      <c r="E2671" s="102"/>
    </row>
    <row r="2672" spans="1:5">
      <c r="A2672" s="102"/>
      <c r="B2672" s="102"/>
      <c r="C2672" s="102"/>
      <c r="D2672" s="103"/>
      <c r="E2672" s="102"/>
    </row>
    <row r="2673" spans="1:5">
      <c r="A2673" s="102"/>
      <c r="B2673" s="102"/>
      <c r="C2673" s="102"/>
      <c r="D2673" s="103"/>
      <c r="E2673" s="102"/>
    </row>
    <row r="2674" spans="1:5">
      <c r="A2674" s="102"/>
      <c r="B2674" s="102"/>
      <c r="C2674" s="102"/>
      <c r="D2674" s="103"/>
      <c r="E2674" s="102"/>
    </row>
    <row r="2675" spans="1:5">
      <c r="A2675" s="102"/>
      <c r="B2675" s="102"/>
      <c r="C2675" s="102"/>
      <c r="D2675" s="103"/>
      <c r="E2675" s="102"/>
    </row>
    <row r="2676" spans="1:5">
      <c r="A2676" s="102"/>
      <c r="B2676" s="102"/>
      <c r="C2676" s="102"/>
      <c r="D2676" s="103"/>
      <c r="E2676" s="102"/>
    </row>
    <row r="2677" spans="1:5">
      <c r="A2677" s="102"/>
      <c r="B2677" s="102"/>
      <c r="C2677" s="102"/>
      <c r="D2677" s="103"/>
      <c r="E2677" s="102"/>
    </row>
    <row r="2678" spans="1:5">
      <c r="A2678" s="102"/>
      <c r="B2678" s="102"/>
      <c r="C2678" s="102"/>
      <c r="D2678" s="103"/>
      <c r="E2678" s="102"/>
    </row>
    <row r="2679" spans="1:5">
      <c r="A2679" s="102"/>
      <c r="B2679" s="102"/>
      <c r="C2679" s="102"/>
      <c r="D2679" s="103"/>
      <c r="E2679" s="102"/>
    </row>
    <row r="2680" spans="1:5">
      <c r="A2680" s="102"/>
      <c r="B2680" s="102"/>
      <c r="C2680" s="102"/>
      <c r="D2680" s="103"/>
      <c r="E2680" s="102"/>
    </row>
    <row r="2681" spans="1:5">
      <c r="A2681" s="102"/>
      <c r="B2681" s="102"/>
      <c r="C2681" s="102"/>
      <c r="D2681" s="103"/>
      <c r="E2681" s="102"/>
    </row>
    <row r="2682" spans="1:5">
      <c r="A2682" s="102"/>
      <c r="B2682" s="102"/>
      <c r="C2682" s="102"/>
      <c r="D2682" s="103"/>
      <c r="E2682" s="102"/>
    </row>
    <row r="2683" spans="1:5">
      <c r="A2683" s="102"/>
      <c r="B2683" s="102"/>
      <c r="C2683" s="102"/>
      <c r="D2683" s="103"/>
      <c r="E2683" s="102"/>
    </row>
    <row r="2684" spans="1:5">
      <c r="A2684" s="102"/>
      <c r="B2684" s="102"/>
      <c r="C2684" s="102"/>
      <c r="D2684" s="103"/>
      <c r="E2684" s="102"/>
    </row>
    <row r="2685" spans="1:5">
      <c r="A2685" s="102"/>
      <c r="B2685" s="102"/>
      <c r="C2685" s="102"/>
      <c r="D2685" s="103"/>
      <c r="E2685" s="102"/>
    </row>
    <row r="2686" spans="1:5">
      <c r="A2686" s="102"/>
      <c r="B2686" s="102"/>
      <c r="C2686" s="102"/>
      <c r="D2686" s="103"/>
      <c r="E2686" s="102"/>
    </row>
    <row r="2687" spans="1:5">
      <c r="A2687" s="102"/>
      <c r="B2687" s="102"/>
      <c r="C2687" s="102"/>
      <c r="D2687" s="103"/>
      <c r="E2687" s="102"/>
    </row>
    <row r="2688" spans="1:5">
      <c r="A2688" s="102"/>
      <c r="B2688" s="102"/>
      <c r="C2688" s="102"/>
      <c r="D2688" s="103"/>
      <c r="E2688" s="102"/>
    </row>
    <row r="2689" spans="1:5">
      <c r="A2689" s="102"/>
      <c r="B2689" s="102"/>
      <c r="C2689" s="102"/>
      <c r="D2689" s="103"/>
      <c r="E2689" s="102"/>
    </row>
    <row r="2690" spans="1:5">
      <c r="A2690" s="102"/>
      <c r="B2690" s="102"/>
      <c r="C2690" s="102"/>
      <c r="D2690" s="103"/>
      <c r="E2690" s="102"/>
    </row>
    <row r="2691" spans="1:5">
      <c r="A2691" s="102"/>
      <c r="B2691" s="102"/>
      <c r="C2691" s="102"/>
      <c r="D2691" s="103"/>
      <c r="E2691" s="102"/>
    </row>
    <row r="2692" spans="1:5">
      <c r="A2692" s="102"/>
      <c r="B2692" s="102"/>
      <c r="C2692" s="102"/>
      <c r="D2692" s="103"/>
      <c r="E2692" s="102"/>
    </row>
    <row r="2693" spans="1:5">
      <c r="A2693" s="102"/>
      <c r="B2693" s="102"/>
      <c r="C2693" s="102"/>
      <c r="D2693" s="103"/>
      <c r="E2693" s="102"/>
    </row>
    <row r="2694" spans="1:5">
      <c r="A2694" s="102"/>
      <c r="B2694" s="102"/>
      <c r="C2694" s="102"/>
      <c r="D2694" s="103"/>
      <c r="E2694" s="102"/>
    </row>
    <row r="2695" spans="1:5">
      <c r="A2695" s="102"/>
      <c r="B2695" s="102"/>
      <c r="C2695" s="102"/>
      <c r="D2695" s="103"/>
      <c r="E2695" s="102"/>
    </row>
    <row r="2696" spans="1:5">
      <c r="A2696" s="102"/>
      <c r="B2696" s="102"/>
      <c r="C2696" s="102"/>
      <c r="D2696" s="103"/>
      <c r="E2696" s="102"/>
    </row>
    <row r="2697" spans="1:5">
      <c r="A2697" s="102"/>
      <c r="B2697" s="102"/>
      <c r="C2697" s="102"/>
      <c r="D2697" s="103"/>
      <c r="E2697" s="102"/>
    </row>
    <row r="2698" spans="1:5">
      <c r="A2698" s="102"/>
      <c r="B2698" s="102"/>
      <c r="C2698" s="102"/>
      <c r="D2698" s="103"/>
      <c r="E2698" s="102"/>
    </row>
    <row r="2699" spans="1:5">
      <c r="A2699" s="102"/>
      <c r="B2699" s="102"/>
      <c r="C2699" s="102"/>
      <c r="D2699" s="103"/>
      <c r="E2699" s="102"/>
    </row>
    <row r="2700" spans="1:5">
      <c r="A2700" s="102"/>
      <c r="B2700" s="102"/>
      <c r="C2700" s="102"/>
      <c r="D2700" s="103"/>
      <c r="E2700" s="102"/>
    </row>
    <row r="2701" spans="1:5">
      <c r="A2701" s="102"/>
      <c r="B2701" s="102"/>
      <c r="C2701" s="102"/>
      <c r="D2701" s="103"/>
      <c r="E2701" s="102"/>
    </row>
    <row r="2702" spans="1:5">
      <c r="A2702" s="102"/>
      <c r="B2702" s="102"/>
      <c r="C2702" s="102"/>
      <c r="D2702" s="103"/>
      <c r="E2702" s="102"/>
    </row>
    <row r="2703" spans="1:5">
      <c r="A2703" s="102"/>
      <c r="B2703" s="102"/>
      <c r="C2703" s="102"/>
      <c r="D2703" s="103"/>
      <c r="E2703" s="102"/>
    </row>
    <row r="2704" spans="1:5">
      <c r="A2704" s="102"/>
      <c r="B2704" s="102"/>
      <c r="C2704" s="102"/>
      <c r="D2704" s="103"/>
      <c r="E2704" s="102"/>
    </row>
    <row r="2705" spans="1:5">
      <c r="A2705" s="102"/>
      <c r="B2705" s="102"/>
      <c r="C2705" s="102"/>
      <c r="D2705" s="103"/>
      <c r="E2705" s="102"/>
    </row>
    <row r="2706" spans="1:5">
      <c r="A2706" s="102"/>
      <c r="B2706" s="102"/>
      <c r="C2706" s="102"/>
      <c r="D2706" s="103"/>
      <c r="E2706" s="102"/>
    </row>
    <row r="2707" spans="1:5">
      <c r="A2707" s="102"/>
      <c r="B2707" s="102"/>
      <c r="C2707" s="102"/>
      <c r="D2707" s="103"/>
      <c r="E2707" s="102"/>
    </row>
    <row r="2708" spans="1:5">
      <c r="A2708" s="102"/>
      <c r="B2708" s="102"/>
      <c r="C2708" s="102"/>
      <c r="D2708" s="103"/>
      <c r="E2708" s="102"/>
    </row>
    <row r="2709" spans="1:5">
      <c r="A2709" s="102"/>
      <c r="B2709" s="102"/>
      <c r="C2709" s="102"/>
      <c r="D2709" s="103"/>
      <c r="E2709" s="102"/>
    </row>
    <row r="2710" spans="1:5">
      <c r="A2710" s="102"/>
      <c r="B2710" s="102"/>
      <c r="C2710" s="102"/>
      <c r="D2710" s="103"/>
      <c r="E2710" s="102"/>
    </row>
    <row r="2711" spans="1:5">
      <c r="A2711" s="102"/>
      <c r="B2711" s="102"/>
      <c r="C2711" s="102"/>
      <c r="D2711" s="103"/>
      <c r="E2711" s="102"/>
    </row>
    <row r="2712" spans="1:5">
      <c r="A2712" s="102"/>
      <c r="B2712" s="102"/>
      <c r="C2712" s="102"/>
      <c r="D2712" s="103"/>
      <c r="E2712" s="102"/>
    </row>
    <row r="2713" spans="1:5">
      <c r="A2713" s="102"/>
      <c r="B2713" s="102"/>
      <c r="C2713" s="102"/>
      <c r="D2713" s="103"/>
      <c r="E2713" s="102"/>
    </row>
    <row r="2714" spans="1:5">
      <c r="A2714" s="102"/>
      <c r="B2714" s="102"/>
      <c r="C2714" s="102"/>
      <c r="D2714" s="103"/>
      <c r="E2714" s="102"/>
    </row>
    <row r="2715" spans="1:5">
      <c r="A2715" s="102"/>
      <c r="B2715" s="102"/>
      <c r="C2715" s="102"/>
      <c r="D2715" s="103"/>
      <c r="E2715" s="102"/>
    </row>
    <row r="2716" spans="1:5">
      <c r="A2716" s="102"/>
      <c r="B2716" s="102"/>
      <c r="C2716" s="102"/>
      <c r="D2716" s="103"/>
      <c r="E2716" s="102"/>
    </row>
    <row r="2717" spans="1:5">
      <c r="A2717" s="102"/>
      <c r="B2717" s="102"/>
      <c r="C2717" s="102"/>
      <c r="D2717" s="103"/>
      <c r="E2717" s="102"/>
    </row>
    <row r="2718" spans="1:5">
      <c r="A2718" s="102"/>
      <c r="B2718" s="102"/>
      <c r="C2718" s="102"/>
      <c r="D2718" s="103"/>
      <c r="E2718" s="102"/>
    </row>
    <row r="2719" spans="1:5">
      <c r="A2719" s="102"/>
      <c r="B2719" s="102"/>
      <c r="C2719" s="102"/>
      <c r="D2719" s="103"/>
      <c r="E2719" s="102"/>
    </row>
    <row r="2720" spans="1:5">
      <c r="A2720" s="102"/>
      <c r="B2720" s="102"/>
      <c r="C2720" s="102"/>
      <c r="D2720" s="103"/>
      <c r="E2720" s="102"/>
    </row>
    <row r="2721" spans="1:5">
      <c r="A2721" s="102"/>
      <c r="B2721" s="102"/>
      <c r="C2721" s="102"/>
      <c r="D2721" s="103"/>
      <c r="E2721" s="102"/>
    </row>
    <row r="2722" spans="1:5">
      <c r="A2722" s="102"/>
      <c r="B2722" s="102"/>
      <c r="C2722" s="102"/>
      <c r="D2722" s="103"/>
      <c r="E2722" s="102"/>
    </row>
    <row r="2723" spans="1:5">
      <c r="A2723" s="102"/>
      <c r="B2723" s="102"/>
      <c r="C2723" s="102"/>
      <c r="D2723" s="103"/>
      <c r="E2723" s="102"/>
    </row>
    <row r="2724" spans="1:5">
      <c r="A2724" s="102"/>
      <c r="B2724" s="102"/>
      <c r="C2724" s="102"/>
      <c r="D2724" s="103"/>
      <c r="E2724" s="102"/>
    </row>
    <row r="2725" spans="1:5">
      <c r="A2725" s="102"/>
      <c r="B2725" s="102"/>
      <c r="C2725" s="102"/>
      <c r="D2725" s="103"/>
      <c r="E2725" s="102"/>
    </row>
    <row r="2726" spans="1:5">
      <c r="A2726" s="102"/>
      <c r="B2726" s="102"/>
      <c r="C2726" s="102"/>
      <c r="D2726" s="103"/>
      <c r="E2726" s="102"/>
    </row>
    <row r="2727" spans="1:5">
      <c r="A2727" s="102"/>
      <c r="B2727" s="102"/>
      <c r="C2727" s="102"/>
      <c r="D2727" s="103"/>
      <c r="E2727" s="102"/>
    </row>
    <row r="2728" spans="1:5">
      <c r="A2728" s="102"/>
      <c r="B2728" s="102"/>
      <c r="C2728" s="102"/>
      <c r="D2728" s="103"/>
      <c r="E2728" s="102"/>
    </row>
    <row r="2729" spans="1:5">
      <c r="A2729" s="102"/>
      <c r="B2729" s="102"/>
      <c r="C2729" s="102"/>
      <c r="D2729" s="103"/>
      <c r="E2729" s="102"/>
    </row>
    <row r="2730" spans="1:5">
      <c r="A2730" s="102"/>
      <c r="B2730" s="102"/>
      <c r="C2730" s="102"/>
      <c r="D2730" s="103"/>
      <c r="E2730" s="102"/>
    </row>
    <row r="2731" spans="1:5">
      <c r="A2731" s="102"/>
      <c r="B2731" s="102"/>
      <c r="C2731" s="102"/>
      <c r="D2731" s="103"/>
      <c r="E2731" s="102"/>
    </row>
    <row r="2732" spans="1:5">
      <c r="A2732" s="102"/>
      <c r="B2732" s="102"/>
      <c r="C2732" s="102"/>
      <c r="D2732" s="103"/>
      <c r="E2732" s="102"/>
    </row>
    <row r="2733" spans="1:5">
      <c r="A2733" s="102"/>
      <c r="B2733" s="102"/>
      <c r="C2733" s="102"/>
      <c r="D2733" s="103"/>
      <c r="E2733" s="102"/>
    </row>
    <row r="2734" spans="1:5">
      <c r="A2734" s="102"/>
      <c r="B2734" s="102"/>
      <c r="C2734" s="102"/>
      <c r="D2734" s="103"/>
      <c r="E2734" s="102"/>
    </row>
    <row r="2735" spans="1:5">
      <c r="A2735" s="102"/>
      <c r="B2735" s="102"/>
      <c r="C2735" s="102"/>
      <c r="D2735" s="103"/>
      <c r="E2735" s="102"/>
    </row>
    <row r="2736" spans="1:5">
      <c r="A2736" s="102"/>
      <c r="B2736" s="102"/>
      <c r="C2736" s="102"/>
      <c r="D2736" s="103"/>
      <c r="E2736" s="102"/>
    </row>
    <row r="2737" spans="1:5">
      <c r="A2737" s="102"/>
      <c r="B2737" s="102"/>
      <c r="C2737" s="102"/>
      <c r="D2737" s="103"/>
      <c r="E2737" s="102"/>
    </row>
    <row r="2738" spans="1:5">
      <c r="A2738" s="102"/>
      <c r="B2738" s="102"/>
      <c r="C2738" s="102"/>
      <c r="D2738" s="103"/>
      <c r="E2738" s="102"/>
    </row>
    <row r="2739" spans="1:5">
      <c r="A2739" s="102"/>
      <c r="B2739" s="102"/>
      <c r="C2739" s="102"/>
      <c r="D2739" s="103"/>
      <c r="E2739" s="102"/>
    </row>
    <row r="2740" spans="1:5">
      <c r="A2740" s="102"/>
      <c r="B2740" s="102"/>
      <c r="C2740" s="102"/>
      <c r="D2740" s="103"/>
      <c r="E2740" s="102"/>
    </row>
    <row r="2741" spans="1:5">
      <c r="A2741" s="102"/>
      <c r="B2741" s="102"/>
      <c r="C2741" s="102"/>
      <c r="D2741" s="103"/>
      <c r="E2741" s="102"/>
    </row>
    <row r="2742" spans="1:5">
      <c r="A2742" s="102"/>
      <c r="B2742" s="102"/>
      <c r="C2742" s="102"/>
      <c r="D2742" s="103"/>
      <c r="E2742" s="102"/>
    </row>
    <row r="2743" spans="1:5">
      <c r="A2743" s="102"/>
      <c r="B2743" s="102"/>
      <c r="C2743" s="102"/>
      <c r="D2743" s="103"/>
      <c r="E2743" s="102"/>
    </row>
    <row r="2744" spans="1:5">
      <c r="A2744" s="102"/>
      <c r="B2744" s="102"/>
      <c r="C2744" s="102"/>
      <c r="D2744" s="103"/>
      <c r="E2744" s="102"/>
    </row>
    <row r="2745" spans="1:5">
      <c r="A2745" s="102"/>
      <c r="B2745" s="102"/>
      <c r="C2745" s="102"/>
      <c r="D2745" s="103"/>
      <c r="E2745" s="102"/>
    </row>
    <row r="2746" spans="1:5">
      <c r="A2746" s="102"/>
      <c r="B2746" s="102"/>
      <c r="C2746" s="102"/>
      <c r="D2746" s="103"/>
      <c r="E2746" s="102"/>
    </row>
    <row r="2747" spans="1:5">
      <c r="A2747" s="102"/>
      <c r="B2747" s="102"/>
      <c r="C2747" s="102"/>
      <c r="D2747" s="103"/>
      <c r="E2747" s="102"/>
    </row>
    <row r="2748" spans="1:5">
      <c r="A2748" s="102"/>
      <c r="B2748" s="102"/>
      <c r="C2748" s="102"/>
      <c r="D2748" s="103"/>
      <c r="E2748" s="102"/>
    </row>
    <row r="2749" spans="1:5">
      <c r="A2749" s="102"/>
      <c r="B2749" s="102"/>
      <c r="C2749" s="102"/>
      <c r="D2749" s="103"/>
      <c r="E2749" s="102"/>
    </row>
    <row r="2750" spans="1:5">
      <c r="A2750" s="102"/>
      <c r="B2750" s="102"/>
      <c r="C2750" s="102"/>
      <c r="D2750" s="103"/>
      <c r="E2750" s="102"/>
    </row>
    <row r="2751" spans="1:5">
      <c r="A2751" s="102"/>
      <c r="B2751" s="102"/>
      <c r="C2751" s="102"/>
      <c r="D2751" s="103"/>
      <c r="E2751" s="102"/>
    </row>
    <row r="2752" spans="1:5">
      <c r="A2752" s="102"/>
      <c r="B2752" s="102"/>
      <c r="C2752" s="102"/>
      <c r="D2752" s="103"/>
      <c r="E2752" s="102"/>
    </row>
    <row r="2753" spans="1:5">
      <c r="A2753" s="102"/>
      <c r="B2753" s="102"/>
      <c r="C2753" s="102"/>
      <c r="D2753" s="103"/>
      <c r="E2753" s="102"/>
    </row>
    <row r="2754" spans="1:5">
      <c r="A2754" s="102"/>
      <c r="B2754" s="102"/>
      <c r="C2754" s="102"/>
      <c r="D2754" s="103"/>
      <c r="E2754" s="102"/>
    </row>
    <row r="2755" spans="1:5">
      <c r="A2755" s="102"/>
      <c r="B2755" s="102"/>
      <c r="C2755" s="102"/>
      <c r="D2755" s="103"/>
      <c r="E2755" s="102"/>
    </row>
    <row r="2756" spans="1:5">
      <c r="A2756" s="102"/>
      <c r="B2756" s="102"/>
      <c r="C2756" s="102"/>
      <c r="D2756" s="103"/>
      <c r="E2756" s="102"/>
    </row>
    <row r="2757" spans="1:5">
      <c r="A2757" s="102"/>
      <c r="B2757" s="102"/>
      <c r="C2757" s="102"/>
      <c r="D2757" s="103"/>
      <c r="E2757" s="102"/>
    </row>
    <row r="2758" spans="1:5">
      <c r="A2758" s="102"/>
      <c r="B2758" s="102"/>
      <c r="C2758" s="102"/>
      <c r="D2758" s="103"/>
      <c r="E2758" s="102"/>
    </row>
    <row r="2759" spans="1:5">
      <c r="A2759" s="102"/>
      <c r="B2759" s="102"/>
      <c r="C2759" s="102"/>
      <c r="D2759" s="103"/>
      <c r="E2759" s="102"/>
    </row>
    <row r="2760" spans="1:5">
      <c r="A2760" s="102"/>
      <c r="B2760" s="102"/>
      <c r="C2760" s="102"/>
      <c r="D2760" s="103"/>
      <c r="E2760" s="102"/>
    </row>
    <row r="2761" spans="1:5">
      <c r="A2761" s="102"/>
      <c r="B2761" s="102"/>
      <c r="C2761" s="102"/>
      <c r="D2761" s="103"/>
      <c r="E2761" s="102"/>
    </row>
    <row r="2762" spans="1:5">
      <c r="A2762" s="102"/>
      <c r="B2762" s="102"/>
      <c r="C2762" s="102"/>
      <c r="D2762" s="103"/>
      <c r="E2762" s="102"/>
    </row>
    <row r="2763" spans="1:5">
      <c r="A2763" s="102"/>
      <c r="B2763" s="102"/>
      <c r="C2763" s="102"/>
      <c r="D2763" s="103"/>
      <c r="E2763" s="102"/>
    </row>
    <row r="2764" spans="1:5">
      <c r="A2764" s="102"/>
      <c r="B2764" s="102"/>
      <c r="C2764" s="102"/>
      <c r="D2764" s="103"/>
      <c r="E2764" s="102"/>
    </row>
    <row r="2765" spans="1:5">
      <c r="A2765" s="102"/>
      <c r="B2765" s="102"/>
      <c r="C2765" s="102"/>
      <c r="D2765" s="103"/>
      <c r="E2765" s="102"/>
    </row>
    <row r="2766" spans="1:5">
      <c r="A2766" s="102"/>
      <c r="B2766" s="102"/>
      <c r="C2766" s="102"/>
      <c r="D2766" s="103"/>
      <c r="E2766" s="102"/>
    </row>
    <row r="2767" spans="1:5">
      <c r="A2767" s="102"/>
      <c r="B2767" s="102"/>
      <c r="C2767" s="102"/>
      <c r="D2767" s="103"/>
      <c r="E2767" s="102"/>
    </row>
    <row r="2768" spans="1:5">
      <c r="A2768" s="102"/>
      <c r="B2768" s="102"/>
      <c r="C2768" s="102"/>
      <c r="D2768" s="103"/>
      <c r="E2768" s="102"/>
    </row>
    <row r="2769" spans="1:5">
      <c r="A2769" s="102"/>
      <c r="B2769" s="102"/>
      <c r="C2769" s="102"/>
      <c r="D2769" s="103"/>
      <c r="E2769" s="102"/>
    </row>
    <row r="2770" spans="1:5">
      <c r="A2770" s="102"/>
      <c r="B2770" s="102"/>
      <c r="C2770" s="102"/>
      <c r="D2770" s="103"/>
      <c r="E2770" s="102"/>
    </row>
    <row r="2771" spans="1:5">
      <c r="A2771" s="102"/>
      <c r="B2771" s="102"/>
      <c r="C2771" s="102"/>
      <c r="D2771" s="103"/>
      <c r="E2771" s="102"/>
    </row>
    <row r="2772" spans="1:5">
      <c r="A2772" s="102"/>
      <c r="B2772" s="102"/>
      <c r="C2772" s="102"/>
      <c r="D2772" s="103"/>
      <c r="E2772" s="102"/>
    </row>
    <row r="2773" spans="1:5">
      <c r="A2773" s="102"/>
      <c r="B2773" s="102"/>
      <c r="C2773" s="102"/>
      <c r="D2773" s="103"/>
      <c r="E2773" s="102"/>
    </row>
    <row r="2774" spans="1:5">
      <c r="A2774" s="102"/>
      <c r="B2774" s="102"/>
      <c r="C2774" s="102"/>
      <c r="D2774" s="103"/>
      <c r="E2774" s="102"/>
    </row>
    <row r="2775" spans="1:5">
      <c r="A2775" s="102"/>
      <c r="B2775" s="102"/>
      <c r="C2775" s="102"/>
      <c r="D2775" s="103"/>
      <c r="E2775" s="102"/>
    </row>
    <row r="2776" spans="1:5">
      <c r="A2776" s="102"/>
      <c r="B2776" s="102"/>
      <c r="C2776" s="102"/>
      <c r="D2776" s="103"/>
      <c r="E2776" s="102"/>
    </row>
    <row r="2777" spans="1:5">
      <c r="A2777" s="102"/>
      <c r="B2777" s="102"/>
      <c r="C2777" s="102"/>
      <c r="D2777" s="103"/>
      <c r="E2777" s="102"/>
    </row>
    <row r="2778" spans="1:5">
      <c r="A2778" s="102"/>
      <c r="B2778" s="102"/>
      <c r="C2778" s="102"/>
      <c r="D2778" s="103"/>
      <c r="E2778" s="102"/>
    </row>
    <row r="2779" spans="1:5">
      <c r="A2779" s="102"/>
      <c r="B2779" s="102"/>
      <c r="C2779" s="102"/>
      <c r="D2779" s="103"/>
      <c r="E2779" s="102"/>
    </row>
    <row r="2780" spans="1:5">
      <c r="A2780" s="102"/>
      <c r="B2780" s="102"/>
      <c r="C2780" s="102"/>
      <c r="D2780" s="103"/>
      <c r="E2780" s="102"/>
    </row>
    <row r="2781" spans="1:5">
      <c r="A2781" s="102"/>
      <c r="B2781" s="102"/>
      <c r="C2781" s="102"/>
      <c r="D2781" s="103"/>
      <c r="E2781" s="102"/>
    </row>
    <row r="2782" spans="1:5">
      <c r="A2782" s="102"/>
      <c r="B2782" s="102"/>
      <c r="C2782" s="102"/>
      <c r="D2782" s="103"/>
      <c r="E2782" s="102"/>
    </row>
    <row r="2783" spans="1:5">
      <c r="A2783" s="102"/>
      <c r="B2783" s="102"/>
      <c r="C2783" s="102"/>
      <c r="D2783" s="103"/>
      <c r="E2783" s="102"/>
    </row>
    <row r="2784" spans="1:5">
      <c r="A2784" s="102"/>
      <c r="B2784" s="102"/>
      <c r="C2784" s="102"/>
      <c r="D2784" s="103"/>
      <c r="E2784" s="102"/>
    </row>
    <row r="2785" spans="1:5">
      <c r="A2785" s="102"/>
      <c r="B2785" s="102"/>
      <c r="C2785" s="102"/>
      <c r="D2785" s="103"/>
      <c r="E2785" s="102"/>
    </row>
    <row r="2786" spans="1:5">
      <c r="A2786" s="102"/>
      <c r="B2786" s="102"/>
      <c r="C2786" s="102"/>
      <c r="D2786" s="103"/>
      <c r="E2786" s="102"/>
    </row>
    <row r="2787" spans="1:5">
      <c r="A2787" s="102"/>
      <c r="B2787" s="102"/>
      <c r="C2787" s="102"/>
      <c r="D2787" s="103"/>
      <c r="E2787" s="102"/>
    </row>
    <row r="2788" spans="1:5">
      <c r="A2788" s="102"/>
      <c r="B2788" s="102"/>
      <c r="C2788" s="102"/>
      <c r="D2788" s="103"/>
      <c r="E2788" s="102"/>
    </row>
    <row r="2789" spans="1:5">
      <c r="A2789" s="102"/>
      <c r="B2789" s="102"/>
      <c r="C2789" s="102"/>
      <c r="D2789" s="103"/>
      <c r="E2789" s="102"/>
    </row>
    <row r="2790" spans="1:5">
      <c r="A2790" s="102"/>
      <c r="B2790" s="102"/>
      <c r="C2790" s="102"/>
      <c r="D2790" s="103"/>
      <c r="E2790" s="102"/>
    </row>
    <row r="2791" spans="1:5">
      <c r="A2791" s="102"/>
      <c r="B2791" s="102"/>
      <c r="C2791" s="102"/>
      <c r="D2791" s="103"/>
      <c r="E2791" s="102"/>
    </row>
    <row r="2792" spans="1:5">
      <c r="A2792" s="102"/>
      <c r="B2792" s="102"/>
      <c r="C2792" s="102"/>
      <c r="D2792" s="103"/>
      <c r="E2792" s="102"/>
    </row>
    <row r="2793" spans="1:5">
      <c r="A2793" s="102"/>
      <c r="B2793" s="102"/>
      <c r="C2793" s="102"/>
      <c r="D2793" s="103"/>
      <c r="E2793" s="102"/>
    </row>
    <row r="2794" spans="1:5">
      <c r="A2794" s="102"/>
      <c r="B2794" s="102"/>
      <c r="C2794" s="102"/>
      <c r="D2794" s="103"/>
      <c r="E2794" s="102"/>
    </row>
    <row r="2795" spans="1:5">
      <c r="A2795" s="102"/>
      <c r="B2795" s="102"/>
      <c r="C2795" s="102"/>
      <c r="D2795" s="103"/>
      <c r="E2795" s="102"/>
    </row>
    <row r="2796" spans="1:5">
      <c r="A2796" s="102"/>
      <c r="B2796" s="102"/>
      <c r="C2796" s="102"/>
      <c r="D2796" s="103"/>
      <c r="E2796" s="102"/>
    </row>
    <row r="2797" spans="1:5">
      <c r="A2797" s="102"/>
      <c r="B2797" s="102"/>
      <c r="C2797" s="102"/>
      <c r="D2797" s="103"/>
      <c r="E2797" s="102"/>
    </row>
    <row r="2798" spans="1:5">
      <c r="A2798" s="102"/>
      <c r="B2798" s="102"/>
      <c r="C2798" s="102"/>
      <c r="D2798" s="103"/>
      <c r="E2798" s="102"/>
    </row>
    <row r="2799" spans="1:5">
      <c r="A2799" s="102"/>
      <c r="B2799" s="102"/>
      <c r="C2799" s="102"/>
      <c r="D2799" s="103"/>
      <c r="E2799" s="102"/>
    </row>
    <row r="2800" spans="1:5">
      <c r="A2800" s="102"/>
      <c r="B2800" s="102"/>
      <c r="C2800" s="102"/>
      <c r="D2800" s="103"/>
      <c r="E2800" s="102"/>
    </row>
    <row r="2801" spans="1:5">
      <c r="A2801" s="102"/>
      <c r="B2801" s="102"/>
      <c r="C2801" s="102"/>
      <c r="D2801" s="103"/>
      <c r="E2801" s="102"/>
    </row>
    <row r="2802" spans="1:5">
      <c r="A2802" s="102"/>
      <c r="B2802" s="102"/>
      <c r="C2802" s="102"/>
      <c r="D2802" s="103"/>
      <c r="E2802" s="102"/>
    </row>
    <row r="2803" spans="1:5">
      <c r="A2803" s="102"/>
      <c r="B2803" s="102"/>
      <c r="C2803" s="102"/>
      <c r="D2803" s="103"/>
      <c r="E2803" s="102"/>
    </row>
    <row r="2804" spans="1:5">
      <c r="A2804" s="102"/>
      <c r="B2804" s="102"/>
      <c r="C2804" s="102"/>
      <c r="D2804" s="103"/>
      <c r="E2804" s="102"/>
    </row>
    <row r="2805" spans="1:5">
      <c r="A2805" s="102"/>
      <c r="B2805" s="102"/>
      <c r="C2805" s="102"/>
      <c r="D2805" s="103"/>
      <c r="E2805" s="102"/>
    </row>
    <row r="2806" spans="1:5">
      <c r="A2806" s="102"/>
      <c r="B2806" s="102"/>
      <c r="C2806" s="102"/>
      <c r="D2806" s="103"/>
      <c r="E2806" s="102"/>
    </row>
    <row r="2807" spans="1:5">
      <c r="A2807" s="102"/>
      <c r="B2807" s="102"/>
      <c r="C2807" s="102"/>
      <c r="D2807" s="103"/>
      <c r="E2807" s="102"/>
    </row>
    <row r="2808" spans="1:5">
      <c r="A2808" s="102"/>
      <c r="B2808" s="102"/>
      <c r="C2808" s="102"/>
      <c r="D2808" s="103"/>
      <c r="E2808" s="102"/>
    </row>
    <row r="2809" spans="1:5">
      <c r="A2809" s="102"/>
      <c r="B2809" s="102"/>
      <c r="C2809" s="102"/>
      <c r="D2809" s="103"/>
      <c r="E2809" s="102"/>
    </row>
    <row r="2810" spans="1:5">
      <c r="A2810" s="102"/>
      <c r="B2810" s="102"/>
      <c r="C2810" s="102"/>
      <c r="D2810" s="103"/>
      <c r="E2810" s="102"/>
    </row>
    <row r="2811" spans="1:5">
      <c r="A2811" s="102"/>
      <c r="B2811" s="102"/>
      <c r="C2811" s="102"/>
      <c r="D2811" s="103"/>
      <c r="E2811" s="102"/>
    </row>
    <row r="2812" spans="1:5">
      <c r="A2812" s="102"/>
      <c r="B2812" s="102"/>
      <c r="C2812" s="102"/>
      <c r="D2812" s="103"/>
      <c r="E2812" s="102"/>
    </row>
    <row r="2813" spans="1:5">
      <c r="A2813" s="102"/>
      <c r="B2813" s="102"/>
      <c r="C2813" s="102"/>
      <c r="D2813" s="103"/>
      <c r="E2813" s="102"/>
    </row>
    <row r="2814" spans="1:5">
      <c r="A2814" s="102"/>
      <c r="B2814" s="102"/>
      <c r="C2814" s="102"/>
      <c r="D2814" s="103"/>
      <c r="E2814" s="102"/>
    </row>
    <row r="2815" spans="1:5">
      <c r="A2815" s="102"/>
      <c r="B2815" s="102"/>
      <c r="C2815" s="102"/>
      <c r="D2815" s="103"/>
      <c r="E2815" s="102"/>
    </row>
    <row r="2816" spans="1:5">
      <c r="A2816" s="102"/>
      <c r="B2816" s="102"/>
      <c r="C2816" s="102"/>
      <c r="D2816" s="103"/>
      <c r="E2816" s="102"/>
    </row>
    <row r="2817" spans="1:5">
      <c r="A2817" s="102"/>
      <c r="B2817" s="102"/>
      <c r="C2817" s="102"/>
      <c r="D2817" s="103"/>
      <c r="E2817" s="102"/>
    </row>
    <row r="2818" spans="1:5">
      <c r="A2818" s="102"/>
      <c r="B2818" s="102"/>
      <c r="C2818" s="102"/>
      <c r="D2818" s="103"/>
      <c r="E2818" s="102"/>
    </row>
    <row r="2819" spans="1:5">
      <c r="A2819" s="102"/>
      <c r="B2819" s="102"/>
      <c r="C2819" s="102"/>
      <c r="D2819" s="103"/>
      <c r="E2819" s="102"/>
    </row>
    <row r="2820" spans="1:5">
      <c r="A2820" s="102"/>
      <c r="B2820" s="102"/>
      <c r="C2820" s="102"/>
      <c r="D2820" s="103"/>
      <c r="E2820" s="102"/>
    </row>
    <row r="2821" spans="1:5">
      <c r="A2821" s="102"/>
      <c r="B2821" s="102"/>
      <c r="C2821" s="102"/>
      <c r="D2821" s="103"/>
      <c r="E2821" s="102"/>
    </row>
    <row r="2822" spans="1:5">
      <c r="A2822" s="102"/>
      <c r="B2822" s="102"/>
      <c r="C2822" s="102"/>
      <c r="D2822" s="103"/>
      <c r="E2822" s="102"/>
    </row>
    <row r="2823" spans="1:5">
      <c r="A2823" s="102"/>
      <c r="B2823" s="102"/>
      <c r="C2823" s="102"/>
      <c r="D2823" s="103"/>
      <c r="E2823" s="102"/>
    </row>
    <row r="2824" spans="1:5">
      <c r="A2824" s="102"/>
      <c r="B2824" s="102"/>
      <c r="C2824" s="102"/>
      <c r="D2824" s="103"/>
      <c r="E2824" s="102"/>
    </row>
    <row r="2825" spans="1:5">
      <c r="A2825" s="102"/>
      <c r="B2825" s="102"/>
      <c r="C2825" s="102"/>
      <c r="D2825" s="103"/>
      <c r="E2825" s="102"/>
    </row>
    <row r="2826" spans="1:5">
      <c r="A2826" s="102"/>
      <c r="B2826" s="102"/>
      <c r="C2826" s="102"/>
      <c r="D2826" s="103"/>
      <c r="E2826" s="102"/>
    </row>
    <row r="2827" spans="1:5">
      <c r="A2827" s="102"/>
      <c r="B2827" s="102"/>
      <c r="C2827" s="102"/>
      <c r="D2827" s="103"/>
      <c r="E2827" s="102"/>
    </row>
    <row r="2828" spans="1:5">
      <c r="A2828" s="102"/>
      <c r="B2828" s="102"/>
      <c r="C2828" s="102"/>
      <c r="D2828" s="103"/>
      <c r="E2828" s="102"/>
    </row>
    <row r="2829" spans="1:5">
      <c r="A2829" s="102"/>
      <c r="B2829" s="102"/>
      <c r="C2829" s="102"/>
      <c r="D2829" s="103"/>
      <c r="E2829" s="102"/>
    </row>
    <row r="2830" spans="1:5">
      <c r="A2830" s="102"/>
      <c r="B2830" s="102"/>
      <c r="C2830" s="102"/>
      <c r="D2830" s="103"/>
      <c r="E2830" s="102"/>
    </row>
    <row r="2831" spans="1:5">
      <c r="A2831" s="102"/>
      <c r="B2831" s="102"/>
      <c r="C2831" s="102"/>
      <c r="D2831" s="103"/>
      <c r="E2831" s="102"/>
    </row>
    <row r="2832" spans="1:5">
      <c r="A2832" s="102"/>
      <c r="B2832" s="102"/>
      <c r="C2832" s="102"/>
      <c r="D2832" s="103"/>
      <c r="E2832" s="102"/>
    </row>
    <row r="2833" spans="1:5">
      <c r="A2833" s="102"/>
      <c r="B2833" s="102"/>
      <c r="C2833" s="102"/>
      <c r="D2833" s="103"/>
      <c r="E2833" s="102"/>
    </row>
    <row r="2834" spans="1:5">
      <c r="A2834" s="102"/>
      <c r="B2834" s="102"/>
      <c r="C2834" s="102"/>
      <c r="D2834" s="103"/>
      <c r="E2834" s="102"/>
    </row>
    <row r="2835" spans="1:5">
      <c r="A2835" s="102"/>
      <c r="B2835" s="102"/>
      <c r="C2835" s="102"/>
      <c r="D2835" s="103"/>
      <c r="E2835" s="102"/>
    </row>
    <row r="2836" spans="1:5">
      <c r="A2836" s="102"/>
      <c r="B2836" s="102"/>
      <c r="C2836" s="102"/>
      <c r="D2836" s="103"/>
      <c r="E2836" s="102"/>
    </row>
    <row r="2837" spans="1:5">
      <c r="A2837" s="102"/>
      <c r="B2837" s="102"/>
      <c r="C2837" s="102"/>
      <c r="D2837" s="103"/>
      <c r="E2837" s="102"/>
    </row>
    <row r="2838" spans="1:5">
      <c r="A2838" s="102"/>
      <c r="B2838" s="102"/>
      <c r="C2838" s="102"/>
      <c r="D2838" s="103"/>
      <c r="E2838" s="102"/>
    </row>
    <row r="2839" spans="1:5">
      <c r="A2839" s="102"/>
      <c r="B2839" s="102"/>
      <c r="C2839" s="102"/>
      <c r="D2839" s="103"/>
      <c r="E2839" s="102"/>
    </row>
    <row r="2840" spans="1:5">
      <c r="A2840" s="102"/>
      <c r="B2840" s="102"/>
      <c r="C2840" s="102"/>
      <c r="D2840" s="103"/>
      <c r="E2840" s="102"/>
    </row>
    <row r="2841" spans="1:5">
      <c r="A2841" s="102"/>
      <c r="B2841" s="102"/>
      <c r="C2841" s="102"/>
      <c r="D2841" s="103"/>
      <c r="E2841" s="102"/>
    </row>
    <row r="2842" spans="1:5">
      <c r="A2842" s="102"/>
      <c r="B2842" s="102"/>
      <c r="C2842" s="102"/>
      <c r="D2842" s="103"/>
      <c r="E2842" s="102"/>
    </row>
    <row r="2843" spans="1:5">
      <c r="A2843" s="102"/>
      <c r="B2843" s="102"/>
      <c r="C2843" s="102"/>
      <c r="D2843" s="103"/>
      <c r="E2843" s="102"/>
    </row>
    <row r="2844" spans="1:5">
      <c r="A2844" s="102"/>
      <c r="B2844" s="102"/>
      <c r="C2844" s="102"/>
      <c r="D2844" s="103"/>
      <c r="E2844" s="102"/>
    </row>
    <row r="2845" spans="1:5">
      <c r="A2845" s="102"/>
      <c r="B2845" s="102"/>
      <c r="C2845" s="102"/>
      <c r="D2845" s="103"/>
      <c r="E2845" s="102"/>
    </row>
    <row r="2846" spans="1:5">
      <c r="A2846" s="102"/>
      <c r="B2846" s="102"/>
      <c r="C2846" s="102"/>
      <c r="D2846" s="103"/>
      <c r="E2846" s="102"/>
    </row>
    <row r="2847" spans="1:5">
      <c r="A2847" s="102"/>
      <c r="B2847" s="102"/>
      <c r="C2847" s="102"/>
      <c r="D2847" s="103"/>
      <c r="E2847" s="102"/>
    </row>
    <row r="2848" spans="1:5">
      <c r="A2848" s="102"/>
      <c r="B2848" s="102"/>
      <c r="C2848" s="102"/>
      <c r="D2848" s="103"/>
      <c r="E2848" s="102"/>
    </row>
    <row r="2849" spans="1:5">
      <c r="A2849" s="102"/>
      <c r="B2849" s="102"/>
      <c r="C2849" s="102"/>
      <c r="D2849" s="103"/>
      <c r="E2849" s="102"/>
    </row>
    <row r="2850" spans="1:5">
      <c r="A2850" s="102"/>
      <c r="B2850" s="102"/>
      <c r="C2850" s="102"/>
      <c r="D2850" s="103"/>
      <c r="E2850" s="102"/>
    </row>
    <row r="2851" spans="1:5">
      <c r="A2851" s="102"/>
      <c r="B2851" s="102"/>
      <c r="C2851" s="102"/>
      <c r="D2851" s="103"/>
      <c r="E2851" s="102"/>
    </row>
    <row r="2852" spans="1:5">
      <c r="A2852" s="102"/>
      <c r="B2852" s="102"/>
      <c r="C2852" s="102"/>
      <c r="D2852" s="103"/>
      <c r="E2852" s="102"/>
    </row>
    <row r="2853" spans="1:5">
      <c r="A2853" s="102"/>
      <c r="B2853" s="102"/>
      <c r="C2853" s="102"/>
      <c r="D2853" s="103"/>
      <c r="E2853" s="102"/>
    </row>
    <row r="2854" spans="1:5">
      <c r="A2854" s="102"/>
      <c r="B2854" s="102"/>
      <c r="C2854" s="102"/>
      <c r="D2854" s="103"/>
      <c r="E2854" s="102"/>
    </row>
    <row r="2855" spans="1:5">
      <c r="A2855" s="102"/>
      <c r="B2855" s="102"/>
      <c r="C2855" s="102"/>
      <c r="D2855" s="103"/>
      <c r="E2855" s="102"/>
    </row>
    <row r="2856" spans="1:5">
      <c r="A2856" s="102"/>
      <c r="B2856" s="102"/>
      <c r="C2856" s="102"/>
      <c r="D2856" s="103"/>
      <c r="E2856" s="102"/>
    </row>
    <row r="2857" spans="1:5">
      <c r="A2857" s="102"/>
      <c r="B2857" s="102"/>
      <c r="C2857" s="102"/>
      <c r="D2857" s="103"/>
      <c r="E2857" s="102"/>
    </row>
    <row r="2858" spans="1:5">
      <c r="A2858" s="102"/>
      <c r="B2858" s="102"/>
      <c r="C2858" s="102"/>
      <c r="D2858" s="103"/>
      <c r="E2858" s="102"/>
    </row>
    <row r="2859" spans="1:5">
      <c r="A2859" s="102"/>
      <c r="B2859" s="102"/>
      <c r="C2859" s="102"/>
      <c r="D2859" s="103"/>
      <c r="E2859" s="102"/>
    </row>
    <row r="2860" spans="1:5">
      <c r="A2860" s="102"/>
      <c r="B2860" s="102"/>
      <c r="C2860" s="102"/>
      <c r="D2860" s="103"/>
      <c r="E2860" s="102"/>
    </row>
    <row r="2861" spans="1:5">
      <c r="A2861" s="102"/>
      <c r="B2861" s="102"/>
      <c r="C2861" s="102"/>
      <c r="D2861" s="103"/>
      <c r="E2861" s="102"/>
    </row>
    <row r="2862" spans="1:5">
      <c r="A2862" s="102"/>
      <c r="B2862" s="102"/>
      <c r="C2862" s="102"/>
      <c r="D2862" s="103"/>
      <c r="E2862" s="102"/>
    </row>
    <row r="2863" spans="1:5">
      <c r="A2863" s="102"/>
      <c r="B2863" s="102"/>
      <c r="C2863" s="102"/>
      <c r="D2863" s="103"/>
      <c r="E2863" s="102"/>
    </row>
    <row r="2864" spans="1:5">
      <c r="A2864" s="102"/>
      <c r="B2864" s="102"/>
      <c r="C2864" s="102"/>
      <c r="D2864" s="103"/>
      <c r="E2864" s="102"/>
    </row>
    <row r="2865" spans="1:5">
      <c r="A2865" s="102"/>
      <c r="B2865" s="102"/>
      <c r="C2865" s="102"/>
      <c r="D2865" s="103"/>
      <c r="E2865" s="102"/>
    </row>
    <row r="2866" spans="1:5">
      <c r="A2866" s="102"/>
      <c r="B2866" s="102"/>
      <c r="C2866" s="102"/>
      <c r="D2866" s="103"/>
      <c r="E2866" s="102"/>
    </row>
    <row r="2867" spans="1:5">
      <c r="A2867" s="102"/>
      <c r="B2867" s="102"/>
      <c r="C2867" s="102"/>
      <c r="D2867" s="103"/>
      <c r="E2867" s="102"/>
    </row>
    <row r="2868" spans="1:5">
      <c r="A2868" s="102"/>
      <c r="B2868" s="102"/>
      <c r="C2868" s="102"/>
      <c r="D2868" s="103"/>
      <c r="E2868" s="102"/>
    </row>
    <row r="2869" spans="1:5">
      <c r="A2869" s="102"/>
      <c r="B2869" s="102"/>
      <c r="C2869" s="102"/>
      <c r="D2869" s="103"/>
      <c r="E2869" s="102"/>
    </row>
    <row r="2870" spans="1:5">
      <c r="A2870" s="102"/>
      <c r="B2870" s="102"/>
      <c r="C2870" s="102"/>
      <c r="D2870" s="103"/>
      <c r="E2870" s="102"/>
    </row>
    <row r="2871" spans="1:5">
      <c r="A2871" s="102"/>
      <c r="B2871" s="102"/>
      <c r="C2871" s="102"/>
      <c r="D2871" s="103"/>
      <c r="E2871" s="102"/>
    </row>
    <row r="2872" spans="1:5">
      <c r="A2872" s="102"/>
      <c r="B2872" s="102"/>
      <c r="C2872" s="102"/>
      <c r="D2872" s="103"/>
      <c r="E2872" s="102"/>
    </row>
    <row r="2873" spans="1:5">
      <c r="A2873" s="102"/>
      <c r="B2873" s="102"/>
      <c r="C2873" s="102"/>
      <c r="D2873" s="103"/>
      <c r="E2873" s="102"/>
    </row>
    <row r="2874" spans="1:5">
      <c r="A2874" s="102"/>
      <c r="B2874" s="102"/>
      <c r="C2874" s="102"/>
      <c r="D2874" s="103"/>
      <c r="E2874" s="102"/>
    </row>
    <row r="2875" spans="1:5">
      <c r="A2875" s="102"/>
      <c r="B2875" s="102"/>
      <c r="C2875" s="102"/>
      <c r="D2875" s="103"/>
      <c r="E2875" s="102"/>
    </row>
    <row r="2876" spans="1:5">
      <c r="A2876" s="102"/>
      <c r="B2876" s="102"/>
      <c r="C2876" s="102"/>
      <c r="D2876" s="103"/>
      <c r="E2876" s="102"/>
    </row>
    <row r="2877" spans="1:5">
      <c r="A2877" s="102"/>
      <c r="B2877" s="102"/>
      <c r="C2877" s="102"/>
      <c r="D2877" s="103"/>
      <c r="E2877" s="102"/>
    </row>
    <row r="2878" spans="1:5">
      <c r="A2878" s="102"/>
      <c r="B2878" s="102"/>
      <c r="C2878" s="102"/>
      <c r="D2878" s="103"/>
      <c r="E2878" s="102"/>
    </row>
    <row r="2879" spans="1:5">
      <c r="A2879" s="102"/>
      <c r="B2879" s="102"/>
      <c r="C2879" s="102"/>
      <c r="D2879" s="103"/>
      <c r="E2879" s="102"/>
    </row>
    <row r="2880" spans="1:5">
      <c r="A2880" s="102"/>
      <c r="B2880" s="102"/>
      <c r="C2880" s="102"/>
      <c r="D2880" s="103"/>
      <c r="E2880" s="102"/>
    </row>
    <row r="2881" spans="1:5">
      <c r="A2881" s="102"/>
      <c r="B2881" s="102"/>
      <c r="C2881" s="102"/>
      <c r="D2881" s="103"/>
      <c r="E2881" s="102"/>
    </row>
    <row r="2882" spans="1:5">
      <c r="A2882" s="102"/>
      <c r="B2882" s="102"/>
      <c r="C2882" s="102"/>
      <c r="D2882" s="103"/>
      <c r="E2882" s="102"/>
    </row>
    <row r="2883" spans="1:5">
      <c r="A2883" s="102"/>
      <c r="B2883" s="102"/>
      <c r="C2883" s="102"/>
      <c r="D2883" s="103"/>
      <c r="E2883" s="102"/>
    </row>
    <row r="2884" spans="1:5">
      <c r="A2884" s="102"/>
      <c r="B2884" s="102"/>
      <c r="C2884" s="102"/>
      <c r="D2884" s="103"/>
      <c r="E2884" s="102"/>
    </row>
    <row r="2885" spans="1:5">
      <c r="A2885" s="102"/>
      <c r="B2885" s="102"/>
      <c r="C2885" s="102"/>
      <c r="D2885" s="103"/>
      <c r="E2885" s="102"/>
    </row>
    <row r="2886" spans="1:5">
      <c r="A2886" s="102"/>
      <c r="B2886" s="102"/>
      <c r="C2886" s="102"/>
      <c r="D2886" s="103"/>
      <c r="E2886" s="102"/>
    </row>
    <row r="2887" spans="1:5">
      <c r="A2887" s="102"/>
      <c r="B2887" s="102"/>
      <c r="C2887" s="102"/>
      <c r="D2887" s="103"/>
      <c r="E2887" s="102"/>
    </row>
    <row r="2888" spans="1:5">
      <c r="A2888" s="102"/>
      <c r="B2888" s="102"/>
      <c r="C2888" s="102"/>
      <c r="D2888" s="103"/>
      <c r="E2888" s="102"/>
    </row>
    <row r="2889" spans="1:5">
      <c r="A2889" s="102"/>
      <c r="B2889" s="102"/>
      <c r="C2889" s="102"/>
      <c r="D2889" s="103"/>
      <c r="E2889" s="102"/>
    </row>
    <row r="2890" spans="1:5">
      <c r="A2890" s="102"/>
      <c r="B2890" s="102"/>
      <c r="C2890" s="102"/>
      <c r="D2890" s="103"/>
      <c r="E2890" s="102"/>
    </row>
    <row r="2891" spans="1:5">
      <c r="A2891" s="102"/>
      <c r="B2891" s="102"/>
      <c r="C2891" s="102"/>
      <c r="D2891" s="103"/>
      <c r="E2891" s="102"/>
    </row>
    <row r="2892" spans="1:5">
      <c r="A2892" s="102"/>
      <c r="B2892" s="102"/>
      <c r="C2892" s="102"/>
      <c r="D2892" s="103"/>
      <c r="E2892" s="102"/>
    </row>
    <row r="2893" spans="1:5">
      <c r="A2893" s="102"/>
      <c r="B2893" s="102"/>
      <c r="C2893" s="102"/>
      <c r="D2893" s="103"/>
      <c r="E2893" s="102"/>
    </row>
    <row r="2894" spans="1:5">
      <c r="A2894" s="102"/>
      <c r="B2894" s="102"/>
      <c r="C2894" s="102"/>
      <c r="D2894" s="103"/>
      <c r="E2894" s="102"/>
    </row>
    <row r="2895" spans="1:5">
      <c r="A2895" s="102"/>
      <c r="B2895" s="102"/>
      <c r="C2895" s="102"/>
      <c r="D2895" s="103"/>
      <c r="E2895" s="102"/>
    </row>
    <row r="2896" spans="1:5">
      <c r="A2896" s="102"/>
      <c r="B2896" s="102"/>
      <c r="C2896" s="102"/>
      <c r="D2896" s="103"/>
      <c r="E2896" s="102"/>
    </row>
    <row r="2897" spans="1:5">
      <c r="A2897" s="102"/>
      <c r="B2897" s="102"/>
      <c r="C2897" s="102"/>
      <c r="D2897" s="103"/>
      <c r="E2897" s="102"/>
    </row>
    <row r="2898" spans="1:5">
      <c r="A2898" s="102"/>
      <c r="B2898" s="102"/>
      <c r="C2898" s="102"/>
      <c r="D2898" s="103"/>
      <c r="E2898" s="102"/>
    </row>
    <row r="2899" spans="1:5">
      <c r="A2899" s="102"/>
      <c r="B2899" s="102"/>
      <c r="C2899" s="102"/>
      <c r="D2899" s="103"/>
      <c r="E2899" s="102"/>
    </row>
    <row r="2900" spans="1:5">
      <c r="A2900" s="102"/>
      <c r="B2900" s="102"/>
      <c r="C2900" s="102"/>
      <c r="D2900" s="103"/>
      <c r="E2900" s="102"/>
    </row>
    <row r="2901" spans="1:5">
      <c r="A2901" s="102"/>
      <c r="B2901" s="102"/>
      <c r="C2901" s="102"/>
      <c r="D2901" s="103"/>
      <c r="E2901" s="102"/>
    </row>
    <row r="2902" spans="1:5">
      <c r="A2902" s="102"/>
      <c r="B2902" s="102"/>
      <c r="C2902" s="102"/>
      <c r="D2902" s="103"/>
      <c r="E2902" s="102"/>
    </row>
    <row r="2903" spans="1:5">
      <c r="A2903" s="102"/>
      <c r="B2903" s="102"/>
      <c r="C2903" s="102"/>
      <c r="D2903" s="103"/>
      <c r="E2903" s="102"/>
    </row>
    <row r="2904" spans="1:5">
      <c r="A2904" s="102"/>
      <c r="B2904" s="102"/>
      <c r="C2904" s="102"/>
      <c r="D2904" s="103"/>
      <c r="E2904" s="102"/>
    </row>
    <row r="2905" spans="1:5">
      <c r="A2905" s="102"/>
      <c r="B2905" s="102"/>
      <c r="C2905" s="102"/>
      <c r="D2905" s="103"/>
      <c r="E2905" s="102"/>
    </row>
    <row r="2906" spans="1:5">
      <c r="A2906" s="102"/>
      <c r="B2906" s="102"/>
      <c r="C2906" s="102"/>
      <c r="D2906" s="103"/>
      <c r="E2906" s="102"/>
    </row>
    <row r="2907" spans="1:5">
      <c r="A2907" s="102"/>
      <c r="B2907" s="102"/>
      <c r="C2907" s="102"/>
      <c r="D2907" s="103"/>
      <c r="E2907" s="102"/>
    </row>
    <row r="2908" spans="1:5">
      <c r="A2908" s="102"/>
      <c r="B2908" s="102"/>
      <c r="C2908" s="102"/>
      <c r="D2908" s="103"/>
      <c r="E2908" s="102"/>
    </row>
    <row r="2909" spans="1:5">
      <c r="A2909" s="102"/>
      <c r="B2909" s="102"/>
      <c r="C2909" s="102"/>
      <c r="D2909" s="103"/>
      <c r="E2909" s="102"/>
    </row>
    <row r="2910" spans="1:5">
      <c r="A2910" s="102"/>
      <c r="B2910" s="102"/>
      <c r="C2910" s="102"/>
      <c r="D2910" s="103"/>
      <c r="E2910" s="102"/>
    </row>
    <row r="2911" spans="1:5">
      <c r="A2911" s="102"/>
      <c r="B2911" s="102"/>
      <c r="C2911" s="102"/>
      <c r="D2911" s="103"/>
      <c r="E2911" s="102"/>
    </row>
    <row r="2912" spans="1:5">
      <c r="A2912" s="102"/>
      <c r="B2912" s="102"/>
      <c r="C2912" s="102"/>
      <c r="D2912" s="103"/>
      <c r="E2912" s="102"/>
    </row>
    <row r="2913" spans="1:5">
      <c r="A2913" s="102"/>
      <c r="B2913" s="102"/>
      <c r="C2913" s="102"/>
      <c r="D2913" s="103"/>
      <c r="E2913" s="102"/>
    </row>
    <row r="2914" spans="1:5">
      <c r="A2914" s="102"/>
      <c r="B2914" s="102"/>
      <c r="C2914" s="102"/>
      <c r="D2914" s="103"/>
      <c r="E2914" s="102"/>
    </row>
    <row r="2915" spans="1:5">
      <c r="A2915" s="102"/>
      <c r="B2915" s="102"/>
      <c r="C2915" s="102"/>
      <c r="D2915" s="103"/>
      <c r="E2915" s="102"/>
    </row>
    <row r="2916" spans="1:5">
      <c r="A2916" s="102"/>
      <c r="B2916" s="102"/>
      <c r="C2916" s="102"/>
      <c r="D2916" s="103"/>
      <c r="E2916" s="102"/>
    </row>
    <row r="2917" spans="1:5">
      <c r="A2917" s="102"/>
      <c r="B2917" s="102"/>
      <c r="C2917" s="102"/>
      <c r="D2917" s="103"/>
      <c r="E2917" s="102"/>
    </row>
    <row r="2918" spans="1:5">
      <c r="A2918" s="102"/>
      <c r="B2918" s="102"/>
      <c r="C2918" s="102"/>
      <c r="D2918" s="103"/>
      <c r="E2918" s="102"/>
    </row>
    <row r="2919" spans="1:5">
      <c r="A2919" s="102"/>
      <c r="B2919" s="102"/>
      <c r="C2919" s="102"/>
      <c r="D2919" s="103"/>
      <c r="E2919" s="102"/>
    </row>
    <row r="2920" spans="1:5">
      <c r="A2920" s="102"/>
      <c r="B2920" s="102"/>
      <c r="C2920" s="102"/>
      <c r="D2920" s="103"/>
      <c r="E2920" s="102"/>
    </row>
    <row r="2921" spans="1:5">
      <c r="A2921" s="102"/>
      <c r="B2921" s="102"/>
      <c r="C2921" s="102"/>
      <c r="D2921" s="103"/>
      <c r="E2921" s="102"/>
    </row>
    <row r="2922" spans="1:5">
      <c r="A2922" s="102"/>
      <c r="B2922" s="102"/>
      <c r="C2922" s="102"/>
      <c r="D2922" s="103"/>
      <c r="E2922" s="102"/>
    </row>
    <row r="2923" spans="1:5">
      <c r="A2923" s="102"/>
      <c r="B2923" s="102"/>
      <c r="C2923" s="102"/>
      <c r="D2923" s="103"/>
      <c r="E2923" s="102"/>
    </row>
    <row r="2924" spans="1:5">
      <c r="A2924" s="102"/>
      <c r="B2924" s="102"/>
      <c r="C2924" s="102"/>
      <c r="D2924" s="103"/>
      <c r="E2924" s="102"/>
    </row>
    <row r="2925" spans="1:5">
      <c r="A2925" s="102"/>
      <c r="B2925" s="102"/>
      <c r="C2925" s="102"/>
      <c r="D2925" s="103"/>
      <c r="E2925" s="102"/>
    </row>
    <row r="2926" spans="1:5">
      <c r="A2926" s="102"/>
      <c r="B2926" s="102"/>
      <c r="C2926" s="102"/>
      <c r="D2926" s="103"/>
      <c r="E2926" s="102"/>
    </row>
    <row r="2927" spans="1:5">
      <c r="A2927" s="102"/>
      <c r="B2927" s="102"/>
      <c r="C2927" s="102"/>
      <c r="D2927" s="103"/>
      <c r="E2927" s="102"/>
    </row>
    <row r="2928" spans="1:5">
      <c r="A2928" s="102"/>
      <c r="B2928" s="102"/>
      <c r="C2928" s="102"/>
      <c r="D2928" s="103"/>
      <c r="E2928" s="102"/>
    </row>
    <row r="2929" spans="1:5">
      <c r="A2929" s="102"/>
      <c r="B2929" s="102"/>
      <c r="C2929" s="102"/>
      <c r="D2929" s="103"/>
      <c r="E2929" s="102"/>
    </row>
    <row r="2930" spans="1:5">
      <c r="A2930" s="102"/>
      <c r="B2930" s="102"/>
      <c r="C2930" s="102"/>
      <c r="D2930" s="103"/>
      <c r="E2930" s="102"/>
    </row>
    <row r="2931" spans="1:5">
      <c r="A2931" s="102"/>
      <c r="B2931" s="102"/>
      <c r="C2931" s="102"/>
      <c r="D2931" s="103"/>
      <c r="E2931" s="102"/>
    </row>
    <row r="2932" spans="1:5">
      <c r="A2932" s="102"/>
      <c r="B2932" s="102"/>
      <c r="C2932" s="102"/>
      <c r="D2932" s="103"/>
      <c r="E2932" s="102"/>
    </row>
    <row r="2933" spans="1:5">
      <c r="A2933" s="102"/>
      <c r="B2933" s="102"/>
      <c r="C2933" s="102"/>
      <c r="D2933" s="103"/>
      <c r="E2933" s="102"/>
    </row>
    <row r="2934" spans="1:5">
      <c r="A2934" s="102"/>
      <c r="B2934" s="102"/>
      <c r="C2934" s="102"/>
      <c r="D2934" s="103"/>
      <c r="E2934" s="102"/>
    </row>
    <row r="2935" spans="1:5">
      <c r="A2935" s="102"/>
      <c r="B2935" s="102"/>
      <c r="C2935" s="102"/>
      <c r="D2935" s="103"/>
      <c r="E2935" s="102"/>
    </row>
    <row r="2936" spans="1:5">
      <c r="A2936" s="102"/>
      <c r="B2936" s="102"/>
      <c r="C2936" s="102"/>
      <c r="D2936" s="103"/>
      <c r="E2936" s="102"/>
    </row>
    <row r="2937" spans="1:5">
      <c r="A2937" s="102"/>
      <c r="B2937" s="102"/>
      <c r="C2937" s="102"/>
      <c r="D2937" s="103"/>
      <c r="E2937" s="102"/>
    </row>
    <row r="2938" spans="1:5">
      <c r="A2938" s="102"/>
      <c r="B2938" s="102"/>
      <c r="C2938" s="102"/>
      <c r="D2938" s="103"/>
      <c r="E2938" s="102"/>
    </row>
    <row r="2939" spans="1:5">
      <c r="A2939" s="102"/>
      <c r="B2939" s="102"/>
      <c r="C2939" s="102"/>
      <c r="D2939" s="103"/>
      <c r="E2939" s="102"/>
    </row>
    <row r="2940" spans="1:5">
      <c r="A2940" s="102"/>
      <c r="B2940" s="102"/>
      <c r="C2940" s="102"/>
      <c r="D2940" s="103"/>
      <c r="E2940" s="102"/>
    </row>
    <row r="2941" spans="1:5">
      <c r="A2941" s="102"/>
      <c r="B2941" s="102"/>
      <c r="C2941" s="102"/>
      <c r="D2941" s="103"/>
      <c r="E2941" s="102"/>
    </row>
    <row r="2942" spans="1:5">
      <c r="A2942" s="102"/>
      <c r="B2942" s="102"/>
      <c r="C2942" s="102"/>
      <c r="D2942" s="103"/>
      <c r="E2942" s="102"/>
    </row>
    <row r="2943" spans="1:5">
      <c r="A2943" s="102"/>
      <c r="B2943" s="102"/>
      <c r="C2943" s="102"/>
      <c r="D2943" s="103"/>
      <c r="E2943" s="102"/>
    </row>
    <row r="2944" spans="1:5">
      <c r="A2944" s="102"/>
      <c r="B2944" s="102"/>
      <c r="C2944" s="102"/>
      <c r="D2944" s="103"/>
      <c r="E2944" s="102"/>
    </row>
    <row r="2945" spans="1:5">
      <c r="A2945" s="102"/>
      <c r="B2945" s="102"/>
      <c r="C2945" s="102"/>
      <c r="D2945" s="103"/>
      <c r="E2945" s="102"/>
    </row>
    <row r="2946" spans="1:5">
      <c r="A2946" s="102"/>
      <c r="B2946" s="102"/>
      <c r="C2946" s="102"/>
      <c r="D2946" s="103"/>
      <c r="E2946" s="102"/>
    </row>
    <row r="2947" spans="1:5">
      <c r="A2947" s="102"/>
      <c r="B2947" s="102"/>
      <c r="C2947" s="102"/>
      <c r="D2947" s="103"/>
      <c r="E2947" s="102"/>
    </row>
    <row r="2948" spans="1:5">
      <c r="A2948" s="102"/>
      <c r="B2948" s="102"/>
      <c r="C2948" s="102"/>
      <c r="D2948" s="103"/>
      <c r="E2948" s="102"/>
    </row>
    <row r="2949" spans="1:5">
      <c r="A2949" s="102"/>
      <c r="B2949" s="102"/>
      <c r="C2949" s="102"/>
      <c r="D2949" s="103"/>
      <c r="E2949" s="102"/>
    </row>
    <row r="2950" spans="1:5">
      <c r="A2950" s="102"/>
      <c r="B2950" s="102"/>
      <c r="C2950" s="102"/>
      <c r="D2950" s="103"/>
      <c r="E2950" s="102"/>
    </row>
    <row r="2951" spans="1:5">
      <c r="A2951" s="102"/>
      <c r="B2951" s="102"/>
      <c r="C2951" s="102"/>
      <c r="D2951" s="103"/>
      <c r="E2951" s="102"/>
    </row>
    <row r="2952" spans="1:5">
      <c r="A2952" s="102"/>
      <c r="B2952" s="102"/>
      <c r="C2952" s="102"/>
      <c r="D2952" s="103"/>
      <c r="E2952" s="102"/>
    </row>
    <row r="2953" spans="1:5">
      <c r="A2953" s="102"/>
      <c r="B2953" s="102"/>
      <c r="C2953" s="102"/>
      <c r="D2953" s="103"/>
      <c r="E2953" s="102"/>
    </row>
    <row r="2954" spans="1:5">
      <c r="A2954" s="102"/>
      <c r="B2954" s="102"/>
      <c r="C2954" s="102"/>
      <c r="D2954" s="103"/>
      <c r="E2954" s="102"/>
    </row>
    <row r="2955" spans="1:5">
      <c r="A2955" s="102"/>
      <c r="B2955" s="102"/>
      <c r="C2955" s="102"/>
      <c r="D2955" s="103"/>
      <c r="E2955" s="102"/>
    </row>
    <row r="2956" spans="1:5">
      <c r="A2956" s="102"/>
      <c r="B2956" s="102"/>
      <c r="C2956" s="102"/>
      <c r="D2956" s="103"/>
      <c r="E2956" s="102"/>
    </row>
    <row r="2957" spans="1:5">
      <c r="A2957" s="102"/>
      <c r="B2957" s="102"/>
      <c r="C2957" s="102"/>
      <c r="D2957" s="103"/>
      <c r="E2957" s="102"/>
    </row>
    <row r="2958" spans="1:5">
      <c r="A2958" s="102"/>
      <c r="B2958" s="102"/>
      <c r="C2958" s="102"/>
      <c r="D2958" s="103"/>
      <c r="E2958" s="102"/>
    </row>
    <row r="2959" spans="1:5">
      <c r="A2959" s="102"/>
      <c r="B2959" s="102"/>
      <c r="C2959" s="102"/>
      <c r="D2959" s="103"/>
      <c r="E2959" s="102"/>
    </row>
    <row r="2960" spans="1:5">
      <c r="A2960" s="102"/>
      <c r="B2960" s="102"/>
      <c r="C2960" s="102"/>
      <c r="D2960" s="103"/>
      <c r="E2960" s="102"/>
    </row>
    <row r="2961" spans="1:5">
      <c r="A2961" s="102"/>
      <c r="B2961" s="102"/>
      <c r="C2961" s="102"/>
      <c r="D2961" s="103"/>
      <c r="E2961" s="102"/>
    </row>
    <row r="2962" spans="1:5">
      <c r="A2962" s="102"/>
      <c r="B2962" s="102"/>
      <c r="C2962" s="102"/>
      <c r="D2962" s="103"/>
      <c r="E2962" s="102"/>
    </row>
    <row r="2963" spans="1:5">
      <c r="A2963" s="102"/>
      <c r="B2963" s="102"/>
      <c r="C2963" s="102"/>
      <c r="D2963" s="103"/>
      <c r="E2963" s="102"/>
    </row>
    <row r="2964" spans="1:5">
      <c r="A2964" s="102"/>
      <c r="B2964" s="102"/>
      <c r="C2964" s="102"/>
      <c r="D2964" s="103"/>
      <c r="E2964" s="102"/>
    </row>
    <row r="2965" spans="1:5">
      <c r="A2965" s="102"/>
      <c r="B2965" s="102"/>
      <c r="C2965" s="102"/>
      <c r="D2965" s="103"/>
      <c r="E2965" s="102"/>
    </row>
    <row r="2966" spans="1:5">
      <c r="A2966" s="102"/>
      <c r="B2966" s="102"/>
      <c r="C2966" s="102"/>
      <c r="D2966" s="103"/>
      <c r="E2966" s="102"/>
    </row>
    <row r="2967" spans="1:5">
      <c r="A2967" s="102"/>
      <c r="B2967" s="102"/>
      <c r="C2967" s="102"/>
      <c r="D2967" s="103"/>
      <c r="E2967" s="102"/>
    </row>
    <row r="2968" spans="1:5">
      <c r="A2968" s="102"/>
      <c r="B2968" s="102"/>
      <c r="C2968" s="102"/>
      <c r="D2968" s="103"/>
      <c r="E2968" s="102"/>
    </row>
    <row r="2969" spans="1:5">
      <c r="A2969" s="102"/>
      <c r="B2969" s="102"/>
      <c r="C2969" s="102"/>
      <c r="D2969" s="103"/>
      <c r="E2969" s="102"/>
    </row>
    <row r="2970" spans="1:5">
      <c r="A2970" s="102"/>
      <c r="B2970" s="102"/>
      <c r="C2970" s="102"/>
      <c r="D2970" s="103"/>
      <c r="E2970" s="102"/>
    </row>
    <row r="2971" spans="1:5">
      <c r="A2971" s="102"/>
      <c r="B2971" s="102"/>
      <c r="C2971" s="102"/>
      <c r="D2971" s="103"/>
      <c r="E2971" s="102"/>
    </row>
    <row r="2972" spans="1:5">
      <c r="A2972" s="102"/>
      <c r="B2972" s="102"/>
      <c r="C2972" s="102"/>
      <c r="D2972" s="103"/>
      <c r="E2972" s="102"/>
    </row>
    <row r="2973" spans="1:5">
      <c r="A2973" s="102"/>
      <c r="B2973" s="102"/>
      <c r="C2973" s="102"/>
      <c r="D2973" s="103"/>
      <c r="E2973" s="102"/>
    </row>
    <row r="2974" spans="1:5">
      <c r="A2974" s="102"/>
      <c r="B2974" s="102"/>
      <c r="C2974" s="102"/>
      <c r="D2974" s="103"/>
      <c r="E2974" s="102"/>
    </row>
    <row r="2975" spans="1:5">
      <c r="A2975" s="102"/>
      <c r="B2975" s="102"/>
      <c r="C2975" s="102"/>
      <c r="D2975" s="103"/>
      <c r="E2975" s="102"/>
    </row>
    <row r="2976" spans="1:5">
      <c r="A2976" s="102"/>
      <c r="B2976" s="102"/>
      <c r="C2976" s="102"/>
      <c r="D2976" s="103"/>
      <c r="E2976" s="102"/>
    </row>
    <row r="2977" spans="1:5">
      <c r="A2977" s="102"/>
      <c r="B2977" s="102"/>
      <c r="C2977" s="102"/>
      <c r="D2977" s="103"/>
      <c r="E2977" s="102"/>
    </row>
    <row r="2978" spans="1:5">
      <c r="A2978" s="102"/>
      <c r="B2978" s="102"/>
      <c r="C2978" s="102"/>
      <c r="D2978" s="103"/>
      <c r="E2978" s="102"/>
    </row>
    <row r="2979" spans="1:5">
      <c r="A2979" s="102"/>
      <c r="B2979" s="102"/>
      <c r="C2979" s="102"/>
      <c r="D2979" s="103"/>
      <c r="E2979" s="102"/>
    </row>
    <row r="2980" spans="1:5">
      <c r="A2980" s="102"/>
      <c r="B2980" s="102"/>
      <c r="C2980" s="102"/>
      <c r="D2980" s="103"/>
      <c r="E2980" s="102"/>
    </row>
    <row r="2981" spans="1:5">
      <c r="A2981" s="102"/>
      <c r="B2981" s="102"/>
      <c r="C2981" s="102"/>
      <c r="D2981" s="103"/>
      <c r="E2981" s="102"/>
    </row>
    <row r="2982" spans="1:5">
      <c r="A2982" s="102"/>
      <c r="B2982" s="102"/>
      <c r="C2982" s="102"/>
      <c r="D2982" s="103"/>
      <c r="E2982" s="102"/>
    </row>
    <row r="2983" spans="1:5">
      <c r="A2983" s="102"/>
      <c r="B2983" s="102"/>
      <c r="C2983" s="102"/>
      <c r="D2983" s="103"/>
      <c r="E2983" s="102"/>
    </row>
    <row r="2984" spans="1:5">
      <c r="A2984" s="102"/>
      <c r="B2984" s="102"/>
      <c r="C2984" s="102"/>
      <c r="D2984" s="103"/>
      <c r="E2984" s="102"/>
    </row>
    <row r="2985" spans="1:5">
      <c r="A2985" s="102"/>
      <c r="B2985" s="102"/>
      <c r="C2985" s="102"/>
      <c r="D2985" s="103"/>
      <c r="E2985" s="102"/>
    </row>
    <row r="2986" spans="1:5">
      <c r="A2986" s="102"/>
      <c r="B2986" s="102"/>
      <c r="C2986" s="102"/>
      <c r="D2986" s="103"/>
      <c r="E2986" s="102"/>
    </row>
    <row r="2987" spans="1:5">
      <c r="A2987" s="102"/>
      <c r="B2987" s="102"/>
      <c r="C2987" s="102"/>
      <c r="D2987" s="103"/>
      <c r="E2987" s="102"/>
    </row>
    <row r="2988" spans="1:5">
      <c r="A2988" s="102"/>
      <c r="B2988" s="102"/>
      <c r="C2988" s="102"/>
      <c r="D2988" s="103"/>
      <c r="E2988" s="102"/>
    </row>
    <row r="2989" spans="1:5">
      <c r="A2989" s="102"/>
      <c r="B2989" s="102"/>
      <c r="C2989" s="102"/>
      <c r="D2989" s="103"/>
      <c r="E2989" s="102"/>
    </row>
    <row r="2990" spans="1:5">
      <c r="A2990" s="102"/>
      <c r="B2990" s="102"/>
      <c r="C2990" s="102"/>
      <c r="D2990" s="103"/>
      <c r="E2990" s="102"/>
    </row>
    <row r="2991" spans="1:5">
      <c r="A2991" s="102"/>
      <c r="B2991" s="102"/>
      <c r="C2991" s="102"/>
      <c r="D2991" s="103"/>
      <c r="E2991" s="102"/>
    </row>
    <row r="2992" spans="1:5">
      <c r="A2992" s="102"/>
      <c r="B2992" s="102"/>
      <c r="C2992" s="102"/>
      <c r="D2992" s="103"/>
      <c r="E2992" s="102"/>
    </row>
    <row r="2993" spans="1:5">
      <c r="A2993" s="102"/>
      <c r="B2993" s="102"/>
      <c r="C2993" s="102"/>
      <c r="D2993" s="103"/>
      <c r="E2993" s="102"/>
    </row>
    <row r="2994" spans="1:5">
      <c r="A2994" s="102"/>
      <c r="B2994" s="102"/>
      <c r="C2994" s="102"/>
      <c r="D2994" s="103"/>
      <c r="E2994" s="102"/>
    </row>
    <row r="2995" spans="1:5">
      <c r="A2995" s="102"/>
      <c r="B2995" s="102"/>
      <c r="C2995" s="102"/>
      <c r="D2995" s="103"/>
      <c r="E2995" s="102"/>
    </row>
    <row r="2996" spans="1:5">
      <c r="A2996" s="102"/>
      <c r="B2996" s="102"/>
      <c r="C2996" s="102"/>
      <c r="D2996" s="103"/>
      <c r="E2996" s="102"/>
    </row>
    <row r="2997" spans="1:5">
      <c r="A2997" s="102"/>
      <c r="B2997" s="102"/>
      <c r="C2997" s="102"/>
      <c r="D2997" s="103"/>
      <c r="E2997" s="102"/>
    </row>
    <row r="2998" spans="1:5">
      <c r="A2998" s="102"/>
      <c r="B2998" s="102"/>
      <c r="C2998" s="102"/>
      <c r="D2998" s="103"/>
      <c r="E2998" s="102"/>
    </row>
    <row r="2999" spans="1:5">
      <c r="A2999" s="102"/>
      <c r="B2999" s="102"/>
      <c r="C2999" s="102"/>
      <c r="D2999" s="103"/>
      <c r="E2999" s="102"/>
    </row>
    <row r="3000" spans="1:5">
      <c r="A3000" s="102"/>
      <c r="B3000" s="102"/>
      <c r="C3000" s="102"/>
      <c r="D3000" s="103"/>
      <c r="E3000" s="102"/>
    </row>
    <row r="3001" spans="1:5">
      <c r="A3001" s="102"/>
      <c r="B3001" s="102"/>
      <c r="C3001" s="102"/>
      <c r="D3001" s="103"/>
      <c r="E3001" s="102"/>
    </row>
    <row r="3002" spans="1:5">
      <c r="A3002" s="102"/>
      <c r="B3002" s="102"/>
      <c r="C3002" s="102"/>
      <c r="D3002" s="103"/>
      <c r="E3002" s="102"/>
    </row>
    <row r="3003" spans="1:5">
      <c r="A3003" s="102"/>
      <c r="B3003" s="102"/>
      <c r="C3003" s="102"/>
      <c r="D3003" s="103"/>
      <c r="E3003" s="102"/>
    </row>
    <row r="3004" spans="1:5">
      <c r="A3004" s="102"/>
      <c r="B3004" s="102"/>
      <c r="C3004" s="102"/>
      <c r="D3004" s="103"/>
      <c r="E3004" s="102"/>
    </row>
    <row r="3005" spans="1:5">
      <c r="A3005" s="102"/>
      <c r="B3005" s="102"/>
      <c r="C3005" s="102"/>
      <c r="D3005" s="103"/>
      <c r="E3005" s="102"/>
    </row>
    <row r="3006" spans="1:5">
      <c r="A3006" s="102"/>
      <c r="B3006" s="102"/>
      <c r="C3006" s="102"/>
      <c r="D3006" s="103"/>
      <c r="E3006" s="102"/>
    </row>
    <row r="3007" spans="1:5">
      <c r="A3007" s="102"/>
      <c r="B3007" s="102"/>
      <c r="C3007" s="102"/>
      <c r="D3007" s="103"/>
      <c r="E3007" s="102"/>
    </row>
    <row r="3008" spans="1:5">
      <c r="A3008" s="102"/>
      <c r="B3008" s="102"/>
      <c r="C3008" s="102"/>
      <c r="D3008" s="103"/>
      <c r="E3008" s="102"/>
    </row>
    <row r="3009" spans="1:5">
      <c r="A3009" s="102"/>
      <c r="B3009" s="102"/>
      <c r="C3009" s="102"/>
      <c r="D3009" s="103"/>
      <c r="E3009" s="102"/>
    </row>
    <row r="3010" spans="1:5">
      <c r="A3010" s="102"/>
      <c r="B3010" s="102"/>
      <c r="C3010" s="102"/>
      <c r="D3010" s="103"/>
      <c r="E3010" s="102"/>
    </row>
    <row r="3011" spans="1:5">
      <c r="A3011" s="102"/>
      <c r="B3011" s="102"/>
      <c r="C3011" s="102"/>
      <c r="D3011" s="103"/>
      <c r="E3011" s="102"/>
    </row>
    <row r="3012" spans="1:5">
      <c r="A3012" s="102"/>
      <c r="B3012" s="102"/>
      <c r="C3012" s="102"/>
      <c r="D3012" s="103"/>
      <c r="E3012" s="102"/>
    </row>
    <row r="3013" spans="1:5">
      <c r="A3013" s="102"/>
      <c r="B3013" s="102"/>
      <c r="C3013" s="102"/>
      <c r="D3013" s="103"/>
      <c r="E3013" s="102"/>
    </row>
    <row r="3014" spans="1:5">
      <c r="A3014" s="102"/>
      <c r="B3014" s="102"/>
      <c r="C3014" s="102"/>
      <c r="D3014" s="103"/>
      <c r="E3014" s="102"/>
    </row>
    <row r="3015" spans="1:5">
      <c r="A3015" s="102"/>
      <c r="B3015" s="102"/>
      <c r="C3015" s="102"/>
      <c r="D3015" s="103"/>
      <c r="E3015" s="102"/>
    </row>
    <row r="3016" spans="1:5">
      <c r="A3016" s="102"/>
      <c r="B3016" s="102"/>
      <c r="C3016" s="102"/>
      <c r="D3016" s="103"/>
      <c r="E3016" s="102"/>
    </row>
    <row r="3017" spans="1:5">
      <c r="A3017" s="102"/>
      <c r="B3017" s="102"/>
      <c r="C3017" s="102"/>
      <c r="D3017" s="103"/>
      <c r="E3017" s="102"/>
    </row>
    <row r="3018" spans="1:5">
      <c r="A3018" s="102"/>
      <c r="B3018" s="102"/>
      <c r="C3018" s="102"/>
      <c r="D3018" s="103"/>
      <c r="E3018" s="102"/>
    </row>
    <row r="3019" spans="1:5">
      <c r="A3019" s="102"/>
      <c r="B3019" s="102"/>
      <c r="C3019" s="102"/>
      <c r="D3019" s="103"/>
      <c r="E3019" s="102"/>
    </row>
    <row r="3020" spans="1:5">
      <c r="A3020" s="102"/>
      <c r="B3020" s="102"/>
      <c r="C3020" s="102"/>
      <c r="D3020" s="103"/>
      <c r="E3020" s="102"/>
    </row>
    <row r="3021" spans="1:5">
      <c r="A3021" s="102"/>
      <c r="B3021" s="102"/>
      <c r="C3021" s="102"/>
      <c r="D3021" s="103"/>
      <c r="E3021" s="102"/>
    </row>
    <row r="3022" spans="1:5">
      <c r="A3022" s="102"/>
      <c r="B3022" s="102"/>
      <c r="C3022" s="102"/>
      <c r="D3022" s="103"/>
      <c r="E3022" s="102"/>
    </row>
    <row r="3023" spans="1:5">
      <c r="A3023" s="102"/>
      <c r="B3023" s="102"/>
      <c r="C3023" s="102"/>
      <c r="D3023" s="103"/>
      <c r="E3023" s="102"/>
    </row>
    <row r="3024" spans="1:5">
      <c r="A3024" s="102"/>
      <c r="B3024" s="102"/>
      <c r="C3024" s="102"/>
      <c r="D3024" s="103"/>
      <c r="E3024" s="102"/>
    </row>
    <row r="3025" spans="1:5">
      <c r="A3025" s="102"/>
      <c r="B3025" s="102"/>
      <c r="C3025" s="102"/>
      <c r="D3025" s="103"/>
      <c r="E3025" s="102"/>
    </row>
    <row r="3026" spans="1:5">
      <c r="A3026" s="102"/>
      <c r="B3026" s="102"/>
      <c r="C3026" s="102"/>
      <c r="D3026" s="103"/>
      <c r="E3026" s="102"/>
    </row>
    <row r="3027" spans="1:5">
      <c r="A3027" s="102"/>
      <c r="B3027" s="102"/>
      <c r="C3027" s="102"/>
      <c r="D3027" s="103"/>
      <c r="E3027" s="102"/>
    </row>
    <row r="3028" spans="1:5">
      <c r="A3028" s="102"/>
      <c r="B3028" s="102"/>
      <c r="C3028" s="102"/>
      <c r="D3028" s="103"/>
      <c r="E3028" s="102"/>
    </row>
    <row r="3029" spans="1:5">
      <c r="A3029" s="102"/>
      <c r="B3029" s="102"/>
      <c r="C3029" s="102"/>
      <c r="D3029" s="103"/>
      <c r="E3029" s="102"/>
    </row>
    <row r="3030" spans="1:5">
      <c r="A3030" s="102"/>
      <c r="B3030" s="102"/>
      <c r="C3030" s="102"/>
      <c r="D3030" s="103"/>
      <c r="E3030" s="102"/>
    </row>
    <row r="3031" spans="1:5">
      <c r="A3031" s="102"/>
      <c r="B3031" s="102"/>
      <c r="C3031" s="102"/>
      <c r="D3031" s="103"/>
      <c r="E3031" s="102"/>
    </row>
    <row r="3032" spans="1:5">
      <c r="A3032" s="102"/>
      <c r="B3032" s="102"/>
      <c r="C3032" s="102"/>
      <c r="D3032" s="103"/>
      <c r="E3032" s="102"/>
    </row>
    <row r="3033" spans="1:5">
      <c r="A3033" s="102"/>
      <c r="B3033" s="102"/>
      <c r="C3033" s="102"/>
      <c r="D3033" s="103"/>
      <c r="E3033" s="102"/>
    </row>
    <row r="3034" spans="1:5">
      <c r="A3034" s="102"/>
      <c r="B3034" s="102"/>
      <c r="C3034" s="102"/>
      <c r="D3034" s="103"/>
      <c r="E3034" s="102"/>
    </row>
    <row r="3035" spans="1:5">
      <c r="A3035" s="102"/>
      <c r="B3035" s="102"/>
      <c r="C3035" s="102"/>
      <c r="D3035" s="103"/>
      <c r="E3035" s="102"/>
    </row>
    <row r="3036" spans="1:5">
      <c r="A3036" s="102"/>
      <c r="B3036" s="102"/>
      <c r="C3036" s="102"/>
      <c r="D3036" s="103"/>
      <c r="E3036" s="102"/>
    </row>
    <row r="3037" spans="1:5">
      <c r="A3037" s="102"/>
      <c r="B3037" s="102"/>
      <c r="C3037" s="102"/>
      <c r="D3037" s="103"/>
      <c r="E3037" s="102"/>
    </row>
    <row r="3038" spans="1:5">
      <c r="A3038" s="102"/>
      <c r="B3038" s="102"/>
      <c r="C3038" s="102"/>
      <c r="D3038" s="103"/>
      <c r="E3038" s="102"/>
    </row>
    <row r="3039" spans="1:5">
      <c r="A3039" s="102"/>
      <c r="B3039" s="102"/>
      <c r="C3039" s="102"/>
      <c r="D3039" s="103"/>
      <c r="E3039" s="102"/>
    </row>
    <row r="3040" spans="1:5">
      <c r="A3040" s="102"/>
      <c r="B3040" s="102"/>
      <c r="C3040" s="102"/>
      <c r="D3040" s="103"/>
      <c r="E3040" s="102"/>
    </row>
    <row r="3041" spans="1:5">
      <c r="A3041" s="102"/>
      <c r="B3041" s="102"/>
      <c r="C3041" s="102"/>
      <c r="D3041" s="103"/>
      <c r="E3041" s="102"/>
    </row>
    <row r="3042" spans="1:5">
      <c r="A3042" s="102"/>
      <c r="B3042" s="102"/>
      <c r="C3042" s="102"/>
      <c r="D3042" s="103"/>
      <c r="E3042" s="102"/>
    </row>
    <row r="3043" spans="1:5">
      <c r="A3043" s="102"/>
      <c r="B3043" s="102"/>
      <c r="C3043" s="102"/>
      <c r="D3043" s="103"/>
      <c r="E3043" s="102"/>
    </row>
    <row r="3044" spans="1:5">
      <c r="A3044" s="102"/>
      <c r="B3044" s="102"/>
      <c r="C3044" s="102"/>
      <c r="D3044" s="103"/>
      <c r="E3044" s="102"/>
    </row>
    <row r="3045" spans="1:5">
      <c r="A3045" s="102"/>
      <c r="B3045" s="102"/>
      <c r="C3045" s="102"/>
      <c r="D3045" s="103"/>
      <c r="E3045" s="102"/>
    </row>
    <row r="3046" spans="1:5">
      <c r="A3046" s="102"/>
      <c r="B3046" s="102"/>
      <c r="C3046" s="102"/>
      <c r="D3046" s="103"/>
      <c r="E3046" s="102"/>
    </row>
    <row r="3047" spans="1:5">
      <c r="A3047" s="102"/>
      <c r="B3047" s="102"/>
      <c r="C3047" s="102"/>
      <c r="D3047" s="103"/>
      <c r="E3047" s="102"/>
    </row>
    <row r="3048" spans="1:5">
      <c r="A3048" s="102"/>
      <c r="B3048" s="102"/>
      <c r="C3048" s="102"/>
      <c r="D3048" s="103"/>
      <c r="E3048" s="102"/>
    </row>
    <row r="3049" spans="1:5">
      <c r="A3049" s="102"/>
      <c r="B3049" s="102"/>
      <c r="C3049" s="102"/>
      <c r="D3049" s="103"/>
      <c r="E3049" s="102"/>
    </row>
    <row r="3050" spans="1:5">
      <c r="A3050" s="102"/>
      <c r="B3050" s="102"/>
      <c r="C3050" s="102"/>
      <c r="D3050" s="103"/>
      <c r="E3050" s="102"/>
    </row>
    <row r="3051" spans="1:5">
      <c r="A3051" s="102"/>
      <c r="B3051" s="102"/>
      <c r="C3051" s="102"/>
      <c r="D3051" s="103"/>
      <c r="E3051" s="102"/>
    </row>
    <row r="3052" spans="1:5">
      <c r="A3052" s="102"/>
      <c r="B3052" s="102"/>
      <c r="C3052" s="102"/>
      <c r="D3052" s="103"/>
      <c r="E3052" s="102"/>
    </row>
    <row r="3053" spans="1:5">
      <c r="A3053" s="102"/>
      <c r="B3053" s="102"/>
      <c r="C3053" s="102"/>
      <c r="D3053" s="103"/>
      <c r="E3053" s="102"/>
    </row>
    <row r="3054" spans="1:5">
      <c r="A3054" s="102"/>
      <c r="B3054" s="102"/>
      <c r="C3054" s="102"/>
      <c r="D3054" s="103"/>
      <c r="E3054" s="102"/>
    </row>
    <row r="3055" spans="1:5">
      <c r="A3055" s="102"/>
      <c r="B3055" s="102"/>
      <c r="C3055" s="102"/>
      <c r="D3055" s="103"/>
      <c r="E3055" s="102"/>
    </row>
    <row r="3056" spans="1:5">
      <c r="A3056" s="102"/>
      <c r="B3056" s="102"/>
      <c r="C3056" s="102"/>
      <c r="D3056" s="103"/>
      <c r="E3056" s="102"/>
    </row>
    <row r="3057" spans="1:5">
      <c r="A3057" s="102"/>
      <c r="B3057" s="102"/>
      <c r="C3057" s="102"/>
      <c r="D3057" s="103"/>
      <c r="E3057" s="102"/>
    </row>
    <row r="3058" spans="1:5">
      <c r="A3058" s="102"/>
      <c r="B3058" s="102"/>
      <c r="C3058" s="102"/>
      <c r="D3058" s="103"/>
      <c r="E3058" s="102"/>
    </row>
    <row r="3059" spans="1:5">
      <c r="A3059" s="102"/>
      <c r="B3059" s="102"/>
      <c r="C3059" s="102"/>
      <c r="D3059" s="103"/>
      <c r="E3059" s="102"/>
    </row>
    <row r="3060" spans="1:5">
      <c r="A3060" s="102"/>
      <c r="B3060" s="102"/>
      <c r="C3060" s="102"/>
      <c r="D3060" s="103"/>
      <c r="E3060" s="102"/>
    </row>
    <row r="3061" spans="1:5">
      <c r="A3061" s="102"/>
      <c r="B3061" s="102"/>
      <c r="C3061" s="102"/>
      <c r="D3061" s="103"/>
      <c r="E3061" s="102"/>
    </row>
    <row r="3062" spans="1:5">
      <c r="A3062" s="102"/>
      <c r="B3062" s="102"/>
      <c r="C3062" s="102"/>
      <c r="D3062" s="103"/>
      <c r="E3062" s="102"/>
    </row>
    <row r="3063" spans="1:5">
      <c r="A3063" s="102"/>
      <c r="B3063" s="102"/>
      <c r="C3063" s="102"/>
      <c r="D3063" s="103"/>
      <c r="E3063" s="102"/>
    </row>
    <row r="3064" spans="1:5">
      <c r="A3064" s="102"/>
      <c r="B3064" s="102"/>
      <c r="C3064" s="102"/>
      <c r="D3064" s="103"/>
      <c r="E3064" s="102"/>
    </row>
    <row r="3065" spans="1:5">
      <c r="A3065" s="102"/>
      <c r="B3065" s="102"/>
      <c r="C3065" s="102"/>
      <c r="D3065" s="103"/>
      <c r="E3065" s="102"/>
    </row>
    <row r="3066" spans="1:5">
      <c r="A3066" s="102"/>
      <c r="B3066" s="102"/>
      <c r="C3066" s="102"/>
      <c r="D3066" s="103"/>
      <c r="E3066" s="102"/>
    </row>
    <row r="3067" spans="1:5">
      <c r="A3067" s="102"/>
      <c r="B3067" s="102"/>
      <c r="C3067" s="102"/>
      <c r="D3067" s="103"/>
      <c r="E3067" s="102"/>
    </row>
    <row r="3068" spans="1:5">
      <c r="A3068" s="102"/>
      <c r="B3068" s="102"/>
      <c r="C3068" s="102"/>
      <c r="D3068" s="103"/>
      <c r="E3068" s="102"/>
    </row>
    <row r="3069" spans="1:5">
      <c r="A3069" s="102"/>
      <c r="B3069" s="102"/>
      <c r="C3069" s="102"/>
      <c r="D3069" s="103"/>
      <c r="E3069" s="102"/>
    </row>
    <row r="3070" spans="1:5">
      <c r="A3070" s="102"/>
      <c r="B3070" s="102"/>
      <c r="C3070" s="102"/>
      <c r="D3070" s="103"/>
      <c r="E3070" s="102"/>
    </row>
    <row r="3071" spans="1:5">
      <c r="A3071" s="102"/>
      <c r="B3071" s="102"/>
      <c r="C3071" s="102"/>
      <c r="D3071" s="103"/>
      <c r="E3071" s="102"/>
    </row>
    <row r="3072" spans="1:5">
      <c r="A3072" s="102"/>
      <c r="B3072" s="102"/>
      <c r="C3072" s="102"/>
      <c r="D3072" s="103"/>
      <c r="E3072" s="102"/>
    </row>
    <row r="3073" spans="1:5">
      <c r="A3073" s="102"/>
      <c r="B3073" s="102"/>
      <c r="C3073" s="102"/>
      <c r="D3073" s="103"/>
      <c r="E3073" s="102"/>
    </row>
    <row r="3074" spans="1:5">
      <c r="A3074" s="102"/>
      <c r="B3074" s="102"/>
      <c r="C3074" s="102"/>
      <c r="D3074" s="103"/>
      <c r="E3074" s="102"/>
    </row>
    <row r="3075" spans="1:5">
      <c r="A3075" s="102"/>
      <c r="B3075" s="102"/>
      <c r="C3075" s="102"/>
      <c r="D3075" s="103"/>
      <c r="E3075" s="102"/>
    </row>
    <row r="3076" spans="1:5">
      <c r="A3076" s="102"/>
      <c r="B3076" s="102"/>
      <c r="C3076" s="102"/>
      <c r="D3076" s="103"/>
      <c r="E3076" s="102"/>
    </row>
    <row r="3077" spans="1:5">
      <c r="A3077" s="102"/>
      <c r="B3077" s="102"/>
      <c r="C3077" s="102"/>
      <c r="D3077" s="103"/>
      <c r="E3077" s="102"/>
    </row>
    <row r="3078" spans="1:5">
      <c r="A3078" s="102"/>
      <c r="B3078" s="102"/>
      <c r="C3078" s="102"/>
      <c r="D3078" s="103"/>
      <c r="E3078" s="102"/>
    </row>
    <row r="3079" spans="1:5">
      <c r="A3079" s="102"/>
      <c r="B3079" s="102"/>
      <c r="C3079" s="102"/>
      <c r="D3079" s="103"/>
      <c r="E3079" s="102"/>
    </row>
    <row r="3080" spans="1:5">
      <c r="A3080" s="102"/>
      <c r="B3080" s="102"/>
      <c r="C3080" s="102"/>
      <c r="D3080" s="103"/>
      <c r="E3080" s="102"/>
    </row>
    <row r="3081" spans="1:5">
      <c r="A3081" s="102"/>
      <c r="B3081" s="102"/>
      <c r="C3081" s="102"/>
      <c r="D3081" s="103"/>
      <c r="E3081" s="102"/>
    </row>
    <row r="3082" spans="1:5">
      <c r="A3082" s="102"/>
      <c r="B3082" s="102"/>
      <c r="C3082" s="102"/>
      <c r="D3082" s="103"/>
      <c r="E3082" s="102"/>
    </row>
    <row r="3083" spans="1:5">
      <c r="A3083" s="102"/>
      <c r="B3083" s="102"/>
      <c r="C3083" s="102"/>
      <c r="D3083" s="103"/>
      <c r="E3083" s="102"/>
    </row>
    <row r="3084" spans="1:5">
      <c r="A3084" s="102"/>
      <c r="B3084" s="102"/>
      <c r="C3084" s="102"/>
      <c r="D3084" s="103"/>
      <c r="E3084" s="102"/>
    </row>
    <row r="3085" spans="1:5">
      <c r="A3085" s="102"/>
      <c r="B3085" s="102"/>
      <c r="C3085" s="102"/>
      <c r="D3085" s="103"/>
      <c r="E3085" s="102"/>
    </row>
    <row r="3086" spans="1:5">
      <c r="A3086" s="102"/>
      <c r="B3086" s="102"/>
      <c r="C3086" s="102"/>
      <c r="D3086" s="103"/>
      <c r="E3086" s="102"/>
    </row>
    <row r="3087" spans="1:5">
      <c r="A3087" s="102"/>
      <c r="B3087" s="102"/>
      <c r="C3087" s="102"/>
      <c r="D3087" s="103"/>
      <c r="E3087" s="102"/>
    </row>
    <row r="3088" spans="1:5">
      <c r="A3088" s="102"/>
      <c r="B3088" s="102"/>
      <c r="C3088" s="102"/>
      <c r="D3088" s="103"/>
      <c r="E3088" s="102"/>
    </row>
    <row r="3089" spans="1:5">
      <c r="A3089" s="102"/>
      <c r="B3089" s="102"/>
      <c r="C3089" s="102"/>
      <c r="D3089" s="103"/>
      <c r="E3089" s="102"/>
    </row>
    <row r="3090" spans="1:5">
      <c r="A3090" s="102"/>
      <c r="B3090" s="102"/>
      <c r="C3090" s="102"/>
      <c r="D3090" s="103"/>
      <c r="E3090" s="102"/>
    </row>
    <row r="3091" spans="1:5">
      <c r="A3091" s="102"/>
      <c r="B3091" s="102"/>
      <c r="C3091" s="102"/>
      <c r="D3091" s="103"/>
      <c r="E3091" s="102"/>
    </row>
    <row r="3092" spans="1:5">
      <c r="A3092" s="102"/>
      <c r="B3092" s="102"/>
      <c r="C3092" s="102"/>
      <c r="D3092" s="103"/>
      <c r="E3092" s="102"/>
    </row>
    <row r="3093" spans="1:5">
      <c r="A3093" s="102"/>
      <c r="B3093" s="102"/>
      <c r="C3093" s="102"/>
      <c r="D3093" s="103"/>
      <c r="E3093" s="102"/>
    </row>
    <row r="3094" spans="1:5">
      <c r="A3094" s="102"/>
      <c r="B3094" s="102"/>
      <c r="C3094" s="102"/>
      <c r="D3094" s="103"/>
      <c r="E3094" s="102"/>
    </row>
    <row r="3095" spans="1:5">
      <c r="A3095" s="102"/>
      <c r="B3095" s="102"/>
      <c r="C3095" s="102"/>
      <c r="D3095" s="103"/>
      <c r="E3095" s="102"/>
    </row>
    <row r="3096" spans="1:5">
      <c r="A3096" s="102"/>
      <c r="B3096" s="102"/>
      <c r="C3096" s="102"/>
      <c r="D3096" s="103"/>
      <c r="E3096" s="102"/>
    </row>
    <row r="3097" spans="1:5">
      <c r="A3097" s="102"/>
      <c r="B3097" s="102"/>
      <c r="C3097" s="102"/>
      <c r="D3097" s="103"/>
      <c r="E3097" s="102"/>
    </row>
    <row r="3098" spans="1:5">
      <c r="A3098" s="102"/>
      <c r="B3098" s="102"/>
      <c r="C3098" s="102"/>
      <c r="D3098" s="103"/>
      <c r="E3098" s="102"/>
    </row>
    <row r="3099" spans="1:5">
      <c r="A3099" s="102"/>
      <c r="B3099" s="102"/>
      <c r="C3099" s="102"/>
      <c r="D3099" s="103"/>
      <c r="E3099" s="102"/>
    </row>
    <row r="3100" spans="1:5">
      <c r="A3100" s="102"/>
      <c r="B3100" s="102"/>
      <c r="C3100" s="102"/>
      <c r="D3100" s="103"/>
      <c r="E3100" s="102"/>
    </row>
    <row r="3101" spans="1:5">
      <c r="A3101" s="102"/>
      <c r="B3101" s="102"/>
      <c r="C3101" s="102"/>
      <c r="D3101" s="103"/>
      <c r="E3101" s="102"/>
    </row>
    <row r="3102" spans="1:5">
      <c r="A3102" s="102"/>
      <c r="B3102" s="102"/>
      <c r="C3102" s="102"/>
      <c r="D3102" s="103"/>
      <c r="E3102" s="102"/>
    </row>
    <row r="3103" spans="1:5">
      <c r="A3103" s="102"/>
      <c r="B3103" s="102"/>
      <c r="C3103" s="102"/>
      <c r="D3103" s="103"/>
      <c r="E3103" s="102"/>
    </row>
    <row r="3104" spans="1:5">
      <c r="A3104" s="102"/>
      <c r="B3104" s="102"/>
      <c r="C3104" s="102"/>
      <c r="D3104" s="103"/>
      <c r="E3104" s="102"/>
    </row>
    <row r="3105" spans="1:5">
      <c r="A3105" s="102"/>
      <c r="B3105" s="102"/>
      <c r="C3105" s="102"/>
      <c r="D3105" s="103"/>
      <c r="E3105" s="102"/>
    </row>
    <row r="3106" spans="1:5">
      <c r="A3106" s="102"/>
      <c r="B3106" s="102"/>
      <c r="C3106" s="102"/>
      <c r="D3106" s="103"/>
      <c r="E3106" s="102"/>
    </row>
    <row r="3107" spans="1:5">
      <c r="A3107" s="102"/>
      <c r="B3107" s="102"/>
      <c r="C3107" s="102"/>
      <c r="D3107" s="103"/>
      <c r="E3107" s="102"/>
    </row>
    <row r="3108" spans="1:5">
      <c r="A3108" s="102"/>
      <c r="B3108" s="102"/>
      <c r="C3108" s="102"/>
      <c r="D3108" s="103"/>
      <c r="E3108" s="102"/>
    </row>
    <row r="3109" spans="1:5">
      <c r="A3109" s="102"/>
      <c r="B3109" s="102"/>
      <c r="C3109" s="102"/>
      <c r="D3109" s="103"/>
      <c r="E3109" s="102"/>
    </row>
    <row r="3110" spans="1:5">
      <c r="A3110" s="102"/>
      <c r="B3110" s="102"/>
      <c r="C3110" s="102"/>
      <c r="D3110" s="103"/>
      <c r="E3110" s="102"/>
    </row>
    <row r="3111" spans="1:5">
      <c r="A3111" s="102"/>
      <c r="B3111" s="102"/>
      <c r="C3111" s="102"/>
      <c r="D3111" s="103"/>
      <c r="E3111" s="102"/>
    </row>
    <row r="3112" spans="1:5">
      <c r="A3112" s="102"/>
      <c r="B3112" s="102"/>
      <c r="C3112" s="102"/>
      <c r="D3112" s="103"/>
      <c r="E3112" s="102"/>
    </row>
    <row r="3113" spans="1:5">
      <c r="A3113" s="102"/>
      <c r="B3113" s="102"/>
      <c r="C3113" s="102"/>
      <c r="D3113" s="103"/>
      <c r="E3113" s="102"/>
    </row>
    <row r="3114" spans="1:5">
      <c r="A3114" s="102"/>
      <c r="B3114" s="102"/>
      <c r="C3114" s="102"/>
      <c r="D3114" s="103"/>
      <c r="E3114" s="102"/>
    </row>
    <row r="3115" spans="1:5">
      <c r="A3115" s="102"/>
      <c r="B3115" s="102"/>
      <c r="C3115" s="102"/>
      <c r="D3115" s="103"/>
      <c r="E3115" s="102"/>
    </row>
    <row r="3116" spans="1:5">
      <c r="A3116" s="102"/>
      <c r="B3116" s="102"/>
      <c r="C3116" s="102"/>
      <c r="D3116" s="103"/>
      <c r="E3116" s="102"/>
    </row>
    <row r="3117" spans="1:5">
      <c r="A3117" s="102"/>
      <c r="B3117" s="102"/>
      <c r="C3117" s="102"/>
      <c r="D3117" s="103"/>
      <c r="E3117" s="102"/>
    </row>
    <row r="3118" spans="1:5">
      <c r="A3118" s="102"/>
      <c r="B3118" s="102"/>
      <c r="C3118" s="102"/>
      <c r="D3118" s="103"/>
      <c r="E3118" s="102"/>
    </row>
    <row r="3119" spans="1:5">
      <c r="A3119" s="102"/>
      <c r="B3119" s="102"/>
      <c r="C3119" s="102"/>
      <c r="D3119" s="103"/>
      <c r="E3119" s="102"/>
    </row>
    <row r="3120" spans="1:5">
      <c r="A3120" s="102"/>
      <c r="B3120" s="102"/>
      <c r="C3120" s="102"/>
      <c r="D3120" s="103"/>
      <c r="E3120" s="102"/>
    </row>
    <row r="3121" spans="1:5">
      <c r="A3121" s="102"/>
      <c r="B3121" s="102"/>
      <c r="C3121" s="102"/>
      <c r="D3121" s="103"/>
      <c r="E3121" s="102"/>
    </row>
    <row r="3122" spans="1:5">
      <c r="A3122" s="102"/>
      <c r="B3122" s="102"/>
      <c r="C3122" s="102"/>
      <c r="D3122" s="103"/>
      <c r="E3122" s="102"/>
    </row>
    <row r="3123" spans="1:5">
      <c r="A3123" s="102"/>
      <c r="B3123" s="102"/>
      <c r="C3123" s="102"/>
      <c r="D3123" s="103"/>
      <c r="E3123" s="102"/>
    </row>
    <row r="3124" spans="1:5">
      <c r="A3124" s="102"/>
      <c r="B3124" s="102"/>
      <c r="C3124" s="102"/>
      <c r="D3124" s="103"/>
      <c r="E3124" s="102"/>
    </row>
    <row r="3125" spans="1:5">
      <c r="A3125" s="102"/>
      <c r="B3125" s="102"/>
      <c r="C3125" s="102"/>
      <c r="D3125" s="103"/>
      <c r="E3125" s="102"/>
    </row>
    <row r="3126" spans="1:5">
      <c r="A3126" s="102"/>
      <c r="B3126" s="102"/>
      <c r="C3126" s="102"/>
      <c r="D3126" s="103"/>
      <c r="E3126" s="102"/>
    </row>
    <row r="3127" spans="1:5">
      <c r="A3127" s="102"/>
      <c r="B3127" s="102"/>
      <c r="C3127" s="102"/>
      <c r="D3127" s="103"/>
      <c r="E3127" s="102"/>
    </row>
    <row r="3128" spans="1:5">
      <c r="A3128" s="102"/>
      <c r="B3128" s="102"/>
      <c r="C3128" s="102"/>
      <c r="D3128" s="103"/>
      <c r="E3128" s="102"/>
    </row>
    <row r="3129" spans="1:5">
      <c r="A3129" s="102"/>
      <c r="B3129" s="102"/>
      <c r="C3129" s="102"/>
      <c r="D3129" s="103"/>
      <c r="E3129" s="102"/>
    </row>
    <row r="3130" spans="1:5">
      <c r="A3130" s="102"/>
      <c r="B3130" s="102"/>
      <c r="C3130" s="102"/>
      <c r="D3130" s="103"/>
      <c r="E3130" s="102"/>
    </row>
    <row r="3131" spans="1:5">
      <c r="A3131" s="102"/>
      <c r="B3131" s="102"/>
      <c r="C3131" s="102"/>
      <c r="D3131" s="103"/>
      <c r="E3131" s="102"/>
    </row>
    <row r="3132" spans="1:5">
      <c r="A3132" s="102"/>
      <c r="B3132" s="102"/>
      <c r="C3132" s="102"/>
      <c r="D3132" s="103"/>
      <c r="E3132" s="102"/>
    </row>
    <row r="3133" spans="1:5">
      <c r="A3133" s="102"/>
      <c r="B3133" s="102"/>
      <c r="C3133" s="102"/>
      <c r="D3133" s="103"/>
      <c r="E3133" s="102"/>
    </row>
    <row r="3134" spans="1:5">
      <c r="A3134" s="102"/>
      <c r="B3134" s="102"/>
      <c r="C3134" s="102"/>
      <c r="D3134" s="103"/>
      <c r="E3134" s="102"/>
    </row>
    <row r="3135" spans="1:5">
      <c r="A3135" s="102"/>
      <c r="B3135" s="102"/>
      <c r="C3135" s="102"/>
      <c r="D3135" s="103"/>
      <c r="E3135" s="102"/>
    </row>
    <row r="3136" spans="1:5">
      <c r="A3136" s="102"/>
      <c r="B3136" s="102"/>
      <c r="C3136" s="102"/>
      <c r="D3136" s="103"/>
      <c r="E3136" s="102"/>
    </row>
    <row r="3137" spans="1:5">
      <c r="A3137" s="102"/>
      <c r="B3137" s="102"/>
      <c r="C3137" s="102"/>
      <c r="D3137" s="103"/>
      <c r="E3137" s="102"/>
    </row>
    <row r="3138" spans="1:5">
      <c r="A3138" s="102"/>
      <c r="B3138" s="102"/>
      <c r="C3138" s="102"/>
      <c r="D3138" s="103"/>
      <c r="E3138" s="102"/>
    </row>
    <row r="3139" spans="1:5">
      <c r="A3139" s="102"/>
      <c r="B3139" s="102"/>
      <c r="C3139" s="102"/>
      <c r="D3139" s="103"/>
      <c r="E3139" s="102"/>
    </row>
    <row r="3140" spans="1:5">
      <c r="A3140" s="102"/>
      <c r="B3140" s="102"/>
      <c r="C3140" s="102"/>
      <c r="D3140" s="103"/>
      <c r="E3140" s="102"/>
    </row>
    <row r="3141" spans="1:5">
      <c r="A3141" s="102"/>
      <c r="B3141" s="102"/>
      <c r="C3141" s="102"/>
      <c r="D3141" s="103"/>
      <c r="E3141" s="102"/>
    </row>
    <row r="3142" spans="1:5">
      <c r="A3142" s="102"/>
      <c r="B3142" s="102"/>
      <c r="C3142" s="102"/>
      <c r="D3142" s="103"/>
      <c r="E3142" s="102"/>
    </row>
    <row r="3143" spans="1:5">
      <c r="A3143" s="102"/>
      <c r="B3143" s="102"/>
      <c r="C3143" s="102"/>
      <c r="D3143" s="103"/>
      <c r="E3143" s="102"/>
    </row>
    <row r="3144" spans="1:5">
      <c r="A3144" s="102"/>
      <c r="B3144" s="102"/>
      <c r="C3144" s="102"/>
      <c r="D3144" s="103"/>
      <c r="E3144" s="102"/>
    </row>
    <row r="3145" spans="1:5">
      <c r="A3145" s="102"/>
      <c r="B3145" s="102"/>
      <c r="C3145" s="102"/>
      <c r="D3145" s="103"/>
      <c r="E3145" s="102"/>
    </row>
    <row r="3146" spans="1:5">
      <c r="A3146" s="102"/>
      <c r="B3146" s="102"/>
      <c r="C3146" s="102"/>
      <c r="D3146" s="103"/>
      <c r="E3146" s="102"/>
    </row>
    <row r="3147" spans="1:5">
      <c r="A3147" s="102"/>
      <c r="B3147" s="102"/>
      <c r="C3147" s="102"/>
      <c r="D3147" s="103"/>
      <c r="E3147" s="102"/>
    </row>
    <row r="3148" spans="1:5">
      <c r="A3148" s="102"/>
      <c r="B3148" s="102"/>
      <c r="C3148" s="102"/>
      <c r="D3148" s="103"/>
      <c r="E3148" s="102"/>
    </row>
    <row r="3149" spans="1:5">
      <c r="A3149" s="102"/>
      <c r="B3149" s="102"/>
      <c r="C3149" s="102"/>
      <c r="D3149" s="103"/>
      <c r="E3149" s="102"/>
    </row>
    <row r="3150" spans="1:5">
      <c r="A3150" s="102"/>
      <c r="B3150" s="102"/>
      <c r="C3150" s="102"/>
      <c r="D3150" s="103"/>
      <c r="E3150" s="102"/>
    </row>
    <row r="3151" spans="1:5">
      <c r="A3151" s="102"/>
      <c r="B3151" s="102"/>
      <c r="C3151" s="102"/>
      <c r="D3151" s="103"/>
      <c r="E3151" s="102"/>
    </row>
    <row r="3152" spans="1:5">
      <c r="A3152" s="102"/>
      <c r="B3152" s="102"/>
      <c r="C3152" s="102"/>
      <c r="D3152" s="103"/>
      <c r="E3152" s="102"/>
    </row>
    <row r="3153" spans="1:5">
      <c r="A3153" s="102"/>
      <c r="B3153" s="102"/>
      <c r="C3153" s="102"/>
      <c r="D3153" s="103"/>
      <c r="E3153" s="102"/>
    </row>
    <row r="3154" spans="1:5">
      <c r="A3154" s="102"/>
      <c r="B3154" s="102"/>
      <c r="C3154" s="102"/>
      <c r="D3154" s="103"/>
      <c r="E3154" s="102"/>
    </row>
    <row r="3155" spans="1:5">
      <c r="A3155" s="102"/>
      <c r="B3155" s="102"/>
      <c r="C3155" s="102"/>
      <c r="D3155" s="103"/>
      <c r="E3155" s="102"/>
    </row>
    <row r="3156" spans="1:5">
      <c r="A3156" s="102"/>
      <c r="B3156" s="102"/>
      <c r="C3156" s="102"/>
      <c r="D3156" s="103"/>
      <c r="E3156" s="102"/>
    </row>
    <row r="3157" spans="1:5">
      <c r="A3157" s="102"/>
      <c r="B3157" s="102"/>
      <c r="C3157" s="102"/>
      <c r="D3157" s="103"/>
      <c r="E3157" s="102"/>
    </row>
    <row r="3158" spans="1:5">
      <c r="A3158" s="102"/>
      <c r="B3158" s="102"/>
      <c r="C3158" s="102"/>
      <c r="D3158" s="103"/>
      <c r="E3158" s="102"/>
    </row>
    <row r="3159" spans="1:5">
      <c r="A3159" s="102"/>
      <c r="B3159" s="102"/>
      <c r="C3159" s="102"/>
      <c r="D3159" s="103"/>
      <c r="E3159" s="102"/>
    </row>
    <row r="3160" spans="1:5">
      <c r="A3160" s="102"/>
      <c r="B3160" s="102"/>
      <c r="C3160" s="102"/>
      <c r="D3160" s="103"/>
      <c r="E3160" s="102"/>
    </row>
    <row r="3161" spans="1:5">
      <c r="A3161" s="102"/>
      <c r="B3161" s="102"/>
      <c r="C3161" s="102"/>
      <c r="D3161" s="103"/>
      <c r="E3161" s="102"/>
    </row>
    <row r="3162" spans="1:5">
      <c r="A3162" s="102"/>
      <c r="B3162" s="102"/>
      <c r="C3162" s="102"/>
      <c r="D3162" s="103"/>
      <c r="E3162" s="102"/>
    </row>
    <row r="3163" spans="1:5">
      <c r="A3163" s="102"/>
      <c r="B3163" s="102"/>
      <c r="C3163" s="102"/>
      <c r="D3163" s="103"/>
      <c r="E3163" s="102"/>
    </row>
    <row r="3164" spans="1:5">
      <c r="A3164" s="102"/>
      <c r="B3164" s="102"/>
      <c r="C3164" s="102"/>
      <c r="D3164" s="103"/>
      <c r="E3164" s="102"/>
    </row>
    <row r="3165" spans="1:5">
      <c r="A3165" s="102"/>
      <c r="B3165" s="102"/>
      <c r="C3165" s="102"/>
      <c r="D3165" s="103"/>
      <c r="E3165" s="102"/>
    </row>
    <row r="3166" spans="1:5">
      <c r="A3166" s="102"/>
      <c r="B3166" s="102"/>
      <c r="C3166" s="102"/>
      <c r="D3166" s="103"/>
      <c r="E3166" s="102"/>
    </row>
    <row r="3167" spans="1:5">
      <c r="A3167" s="102"/>
      <c r="B3167" s="102"/>
      <c r="C3167" s="102"/>
      <c r="D3167" s="103"/>
      <c r="E3167" s="102"/>
    </row>
    <row r="3168" spans="1:5">
      <c r="A3168" s="102"/>
      <c r="B3168" s="102"/>
      <c r="C3168" s="102"/>
      <c r="D3168" s="103"/>
      <c r="E3168" s="102"/>
    </row>
    <row r="3169" spans="1:5">
      <c r="A3169" s="102"/>
      <c r="B3169" s="102"/>
      <c r="C3169" s="102"/>
      <c r="D3169" s="103"/>
      <c r="E3169" s="102"/>
    </row>
    <row r="3170" spans="1:5">
      <c r="A3170" s="102"/>
      <c r="B3170" s="102"/>
      <c r="C3170" s="102"/>
      <c r="D3170" s="103"/>
      <c r="E3170" s="102"/>
    </row>
    <row r="3171" spans="1:5">
      <c r="A3171" s="102"/>
      <c r="B3171" s="102"/>
      <c r="C3171" s="102"/>
      <c r="D3171" s="103"/>
      <c r="E3171" s="102"/>
    </row>
    <row r="3172" spans="1:5">
      <c r="A3172" s="102"/>
      <c r="B3172" s="102"/>
      <c r="C3172" s="102"/>
      <c r="D3172" s="103"/>
      <c r="E3172" s="102"/>
    </row>
    <row r="3173" spans="1:5">
      <c r="A3173" s="102"/>
      <c r="B3173" s="102"/>
      <c r="C3173" s="102"/>
      <c r="D3173" s="103"/>
      <c r="E3173" s="102"/>
    </row>
    <row r="3174" spans="1:5">
      <c r="A3174" s="102"/>
      <c r="B3174" s="102"/>
      <c r="C3174" s="102"/>
      <c r="D3174" s="103"/>
      <c r="E3174" s="102"/>
    </row>
    <row r="3175" spans="1:5">
      <c r="A3175" s="102"/>
      <c r="B3175" s="102"/>
      <c r="C3175" s="102"/>
      <c r="D3175" s="103"/>
      <c r="E3175" s="102"/>
    </row>
    <row r="3176" spans="1:5">
      <c r="A3176" s="102"/>
      <c r="B3176" s="102"/>
      <c r="C3176" s="102"/>
      <c r="D3176" s="103"/>
      <c r="E3176" s="102"/>
    </row>
    <row r="3177" spans="1:5">
      <c r="A3177" s="102"/>
      <c r="B3177" s="102"/>
      <c r="C3177" s="102"/>
      <c r="D3177" s="103"/>
      <c r="E3177" s="102"/>
    </row>
    <row r="3178" spans="1:5">
      <c r="A3178" s="102"/>
      <c r="B3178" s="102"/>
      <c r="C3178" s="102"/>
      <c r="D3178" s="103"/>
      <c r="E3178" s="102"/>
    </row>
    <row r="3179" spans="1:5">
      <c r="A3179" s="102"/>
      <c r="B3179" s="102"/>
      <c r="C3179" s="102"/>
      <c r="D3179" s="103"/>
      <c r="E3179" s="102"/>
    </row>
    <row r="3180" spans="1:5">
      <c r="A3180" s="102"/>
      <c r="B3180" s="102"/>
      <c r="C3180" s="102"/>
      <c r="D3180" s="103"/>
      <c r="E3180" s="102"/>
    </row>
    <row r="3181" spans="1:5">
      <c r="A3181" s="102"/>
      <c r="B3181" s="102"/>
      <c r="C3181" s="102"/>
      <c r="D3181" s="103"/>
      <c r="E3181" s="102"/>
    </row>
    <row r="3182" spans="1:5">
      <c r="A3182" s="102"/>
      <c r="B3182" s="102"/>
      <c r="C3182" s="102"/>
      <c r="D3182" s="103"/>
      <c r="E3182" s="102"/>
    </row>
    <row r="3183" spans="1:5">
      <c r="A3183" s="102"/>
      <c r="B3183" s="102"/>
      <c r="C3183" s="102"/>
      <c r="D3183" s="103"/>
      <c r="E3183" s="102"/>
    </row>
    <row r="3184" spans="1:5">
      <c r="A3184" s="102"/>
      <c r="B3184" s="102"/>
      <c r="C3184" s="102"/>
      <c r="D3184" s="103"/>
      <c r="E3184" s="102"/>
    </row>
    <row r="3185" spans="1:5">
      <c r="A3185" s="102"/>
      <c r="B3185" s="102"/>
      <c r="C3185" s="102"/>
      <c r="D3185" s="103"/>
      <c r="E3185" s="102"/>
    </row>
    <row r="3186" spans="1:5">
      <c r="A3186" s="102"/>
      <c r="B3186" s="102"/>
      <c r="C3186" s="102"/>
      <c r="D3186" s="103"/>
      <c r="E3186" s="102"/>
    </row>
    <row r="3187" spans="1:5">
      <c r="A3187" s="102"/>
      <c r="B3187" s="102"/>
      <c r="C3187" s="102"/>
      <c r="D3187" s="103"/>
      <c r="E3187" s="102"/>
    </row>
    <row r="3188" spans="1:5">
      <c r="A3188" s="102"/>
      <c r="B3188" s="102"/>
      <c r="C3188" s="102"/>
      <c r="D3188" s="103"/>
      <c r="E3188" s="102"/>
    </row>
    <row r="3189" spans="1:5">
      <c r="A3189" s="102"/>
      <c r="B3189" s="102"/>
      <c r="C3189" s="102"/>
      <c r="D3189" s="103"/>
      <c r="E3189" s="102"/>
    </row>
    <row r="3190" spans="1:5">
      <c r="A3190" s="102"/>
      <c r="B3190" s="102"/>
      <c r="C3190" s="102"/>
      <c r="D3190" s="103"/>
      <c r="E3190" s="102"/>
    </row>
    <row r="3191" spans="1:5">
      <c r="A3191" s="102"/>
      <c r="B3191" s="102"/>
      <c r="C3191" s="102"/>
      <c r="D3191" s="103"/>
      <c r="E3191" s="102"/>
    </row>
    <row r="3192" spans="1:5">
      <c r="A3192" s="102"/>
      <c r="B3192" s="102"/>
      <c r="C3192" s="102"/>
      <c r="D3192" s="103"/>
      <c r="E3192" s="102"/>
    </row>
    <row r="3193" spans="1:5">
      <c r="A3193" s="102"/>
      <c r="B3193" s="102"/>
      <c r="C3193" s="102"/>
      <c r="D3193" s="103"/>
      <c r="E3193" s="102"/>
    </row>
    <row r="3194" spans="1:5">
      <c r="A3194" s="102"/>
      <c r="B3194" s="102"/>
      <c r="C3194" s="102"/>
      <c r="D3194" s="103"/>
      <c r="E3194" s="102"/>
    </row>
    <row r="3195" spans="1:5">
      <c r="A3195" s="102"/>
      <c r="B3195" s="102"/>
      <c r="C3195" s="102"/>
      <c r="D3195" s="103"/>
      <c r="E3195" s="102"/>
    </row>
    <row r="3196" spans="1:5">
      <c r="A3196" s="102"/>
      <c r="B3196" s="102"/>
      <c r="C3196" s="102"/>
      <c r="D3196" s="103"/>
      <c r="E3196" s="102"/>
    </row>
    <row r="3197" spans="1:5">
      <c r="A3197" s="102"/>
      <c r="B3197" s="102"/>
      <c r="C3197" s="102"/>
      <c r="D3197" s="103"/>
      <c r="E3197" s="102"/>
    </row>
    <row r="3198" spans="1:5">
      <c r="A3198" s="102"/>
      <c r="B3198" s="102"/>
      <c r="C3198" s="102"/>
      <c r="D3198" s="103"/>
      <c r="E3198" s="102"/>
    </row>
    <row r="3199" spans="1:5">
      <c r="A3199" s="102"/>
      <c r="B3199" s="102"/>
      <c r="C3199" s="102"/>
      <c r="D3199" s="103"/>
      <c r="E3199" s="102"/>
    </row>
    <row r="3200" spans="1:5">
      <c r="A3200" s="102"/>
      <c r="B3200" s="102"/>
      <c r="C3200" s="102"/>
      <c r="D3200" s="103"/>
      <c r="E3200" s="102"/>
    </row>
    <row r="3201" spans="1:5">
      <c r="A3201" s="102"/>
      <c r="B3201" s="102"/>
      <c r="C3201" s="102"/>
      <c r="D3201" s="103"/>
      <c r="E3201" s="102"/>
    </row>
    <row r="3202" spans="1:5">
      <c r="A3202" s="102"/>
      <c r="B3202" s="102"/>
      <c r="C3202" s="102"/>
      <c r="D3202" s="103"/>
      <c r="E3202" s="102"/>
    </row>
    <row r="3203" spans="1:5">
      <c r="A3203" s="102"/>
      <c r="B3203" s="102"/>
      <c r="C3203" s="102"/>
      <c r="D3203" s="103"/>
      <c r="E3203" s="102"/>
    </row>
    <row r="3204" spans="1:5">
      <c r="A3204" s="102"/>
      <c r="B3204" s="102"/>
      <c r="C3204" s="102"/>
      <c r="D3204" s="103"/>
      <c r="E3204" s="102"/>
    </row>
    <row r="3205" spans="1:5">
      <c r="A3205" s="102"/>
      <c r="B3205" s="102"/>
      <c r="C3205" s="102"/>
      <c r="D3205" s="103"/>
      <c r="E3205" s="102"/>
    </row>
    <row r="3206" spans="1:5">
      <c r="A3206" s="102"/>
      <c r="B3206" s="102"/>
      <c r="C3206" s="102"/>
      <c r="D3206" s="103"/>
      <c r="E3206" s="102"/>
    </row>
    <row r="3207" spans="1:5">
      <c r="A3207" s="102"/>
      <c r="B3207" s="102"/>
      <c r="C3207" s="102"/>
      <c r="D3207" s="103"/>
      <c r="E3207" s="102"/>
    </row>
    <row r="3208" spans="1:5">
      <c r="A3208" s="102"/>
      <c r="B3208" s="102"/>
      <c r="C3208" s="102"/>
      <c r="D3208" s="103"/>
      <c r="E3208" s="102"/>
    </row>
    <row r="3209" spans="1:5">
      <c r="A3209" s="102"/>
      <c r="B3209" s="102"/>
      <c r="C3209" s="102"/>
      <c r="D3209" s="103"/>
      <c r="E3209" s="102"/>
    </row>
    <row r="3210" spans="1:5">
      <c r="A3210" s="102"/>
      <c r="B3210" s="102"/>
      <c r="C3210" s="102"/>
      <c r="D3210" s="103"/>
      <c r="E3210" s="102"/>
    </row>
    <row r="3211" spans="1:5">
      <c r="A3211" s="102"/>
      <c r="B3211" s="102"/>
      <c r="C3211" s="102"/>
      <c r="D3211" s="103"/>
      <c r="E3211" s="102"/>
    </row>
    <row r="3212" spans="1:5">
      <c r="A3212" s="102"/>
      <c r="B3212" s="102"/>
      <c r="C3212" s="102"/>
      <c r="D3212" s="103"/>
      <c r="E3212" s="102"/>
    </row>
    <row r="3213" spans="1:5">
      <c r="A3213" s="102"/>
      <c r="B3213" s="102"/>
      <c r="C3213" s="102"/>
      <c r="D3213" s="103"/>
      <c r="E3213" s="102"/>
    </row>
    <row r="3214" spans="1:5">
      <c r="A3214" s="102"/>
      <c r="B3214" s="102"/>
      <c r="C3214" s="102"/>
      <c r="D3214" s="103"/>
      <c r="E3214" s="102"/>
    </row>
    <row r="3215" spans="1:5">
      <c r="A3215" s="102"/>
      <c r="B3215" s="102"/>
      <c r="C3215" s="102"/>
      <c r="D3215" s="103"/>
      <c r="E3215" s="102"/>
    </row>
    <row r="3216" spans="1:5">
      <c r="A3216" s="102"/>
      <c r="B3216" s="102"/>
      <c r="C3216" s="102"/>
      <c r="D3216" s="103"/>
      <c r="E3216" s="102"/>
    </row>
    <row r="3217" spans="1:5">
      <c r="A3217" s="102"/>
      <c r="B3217" s="102"/>
      <c r="C3217" s="102"/>
      <c r="D3217" s="103"/>
      <c r="E3217" s="102"/>
    </row>
    <row r="3218" spans="1:5">
      <c r="A3218" s="102"/>
      <c r="B3218" s="102"/>
      <c r="C3218" s="102"/>
      <c r="D3218" s="103"/>
      <c r="E3218" s="102"/>
    </row>
    <row r="3219" spans="1:5">
      <c r="A3219" s="102"/>
      <c r="B3219" s="102"/>
      <c r="C3219" s="102"/>
      <c r="D3219" s="103"/>
      <c r="E3219" s="102"/>
    </row>
    <row r="3220" spans="1:5">
      <c r="A3220" s="102"/>
      <c r="B3220" s="102"/>
      <c r="C3220" s="102"/>
      <c r="D3220" s="103"/>
      <c r="E3220" s="102"/>
    </row>
    <row r="3221" spans="1:5">
      <c r="A3221" s="102"/>
      <c r="B3221" s="102"/>
      <c r="C3221" s="102"/>
      <c r="D3221" s="103"/>
      <c r="E3221" s="102"/>
    </row>
    <row r="3222" spans="1:5">
      <c r="A3222" s="102"/>
      <c r="B3222" s="102"/>
      <c r="C3222" s="102"/>
      <c r="D3222" s="103"/>
      <c r="E3222" s="102"/>
    </row>
    <row r="3223" spans="1:5">
      <c r="A3223" s="102"/>
      <c r="B3223" s="102"/>
      <c r="C3223" s="102"/>
      <c r="D3223" s="103"/>
      <c r="E3223" s="102"/>
    </row>
    <row r="3224" spans="1:5">
      <c r="A3224" s="102"/>
      <c r="B3224" s="102"/>
      <c r="C3224" s="102"/>
      <c r="D3224" s="103"/>
      <c r="E3224" s="102"/>
    </row>
    <row r="3225" spans="1:5">
      <c r="A3225" s="102"/>
      <c r="B3225" s="102"/>
      <c r="C3225" s="102"/>
      <c r="D3225" s="103"/>
      <c r="E3225" s="102"/>
    </row>
    <row r="3226" spans="1:5">
      <c r="A3226" s="102"/>
      <c r="B3226" s="102"/>
      <c r="C3226" s="102"/>
      <c r="D3226" s="103"/>
      <c r="E3226" s="102"/>
    </row>
    <row r="3227" spans="1:5">
      <c r="A3227" s="102"/>
      <c r="B3227" s="102"/>
      <c r="C3227" s="102"/>
      <c r="D3227" s="103"/>
      <c r="E3227" s="102"/>
    </row>
    <row r="3228" spans="1:5">
      <c r="A3228" s="102"/>
      <c r="B3228" s="102"/>
      <c r="C3228" s="102"/>
      <c r="D3228" s="103"/>
      <c r="E3228" s="102"/>
    </row>
    <row r="3229" spans="1:5">
      <c r="A3229" s="102"/>
      <c r="B3229" s="102"/>
      <c r="C3229" s="102"/>
      <c r="D3229" s="103"/>
      <c r="E3229" s="102"/>
    </row>
    <row r="3230" spans="1:5">
      <c r="A3230" s="102"/>
      <c r="B3230" s="102"/>
      <c r="C3230" s="102"/>
      <c r="D3230" s="103"/>
      <c r="E3230" s="102"/>
    </row>
    <row r="3231" spans="1:5">
      <c r="A3231" s="102"/>
      <c r="B3231" s="102"/>
      <c r="C3231" s="102"/>
      <c r="D3231" s="103"/>
      <c r="E3231" s="102"/>
    </row>
    <row r="3232" spans="1:5">
      <c r="A3232" s="102"/>
      <c r="B3232" s="102"/>
      <c r="C3232" s="102"/>
      <c r="D3232" s="103"/>
      <c r="E3232" s="102"/>
    </row>
    <row r="3233" spans="1:5">
      <c r="A3233" s="102"/>
      <c r="B3233" s="102"/>
      <c r="C3233" s="102"/>
      <c r="D3233" s="103"/>
      <c r="E3233" s="102"/>
    </row>
    <row r="3234" spans="1:5">
      <c r="A3234" s="102"/>
      <c r="B3234" s="102"/>
      <c r="C3234" s="102"/>
      <c r="D3234" s="103"/>
      <c r="E3234" s="102"/>
    </row>
    <row r="3235" spans="1:5">
      <c r="A3235" s="102"/>
      <c r="B3235" s="102"/>
      <c r="C3235" s="102"/>
      <c r="D3235" s="103"/>
      <c r="E3235" s="102"/>
    </row>
    <row r="3236" spans="1:5">
      <c r="A3236" s="102"/>
      <c r="B3236" s="102"/>
      <c r="C3236" s="102"/>
      <c r="D3236" s="103"/>
      <c r="E3236" s="102"/>
    </row>
    <row r="3237" spans="1:5">
      <c r="A3237" s="102"/>
      <c r="B3237" s="102"/>
      <c r="C3237" s="102"/>
      <c r="D3237" s="103"/>
      <c r="E3237" s="102"/>
    </row>
    <row r="3238" spans="1:5">
      <c r="A3238" s="102"/>
      <c r="B3238" s="102"/>
      <c r="C3238" s="102"/>
      <c r="D3238" s="103"/>
      <c r="E3238" s="102"/>
    </row>
    <row r="3239" spans="1:5">
      <c r="A3239" s="102"/>
      <c r="B3239" s="102"/>
      <c r="C3239" s="102"/>
      <c r="D3239" s="103"/>
      <c r="E3239" s="102"/>
    </row>
    <row r="3240" spans="1:5">
      <c r="A3240" s="102"/>
      <c r="B3240" s="102"/>
      <c r="C3240" s="102"/>
      <c r="D3240" s="103"/>
      <c r="E3240" s="102"/>
    </row>
    <row r="3241" spans="1:5">
      <c r="A3241" s="102"/>
      <c r="B3241" s="102"/>
      <c r="C3241" s="102"/>
      <c r="D3241" s="103"/>
      <c r="E3241" s="102"/>
    </row>
    <row r="3242" spans="1:5">
      <c r="A3242" s="102"/>
      <c r="B3242" s="102"/>
      <c r="C3242" s="102"/>
      <c r="D3242" s="103"/>
      <c r="E3242" s="102"/>
    </row>
    <row r="3243" spans="1:5">
      <c r="A3243" s="102"/>
      <c r="B3243" s="102"/>
      <c r="C3243" s="102"/>
      <c r="D3243" s="103"/>
      <c r="E3243" s="102"/>
    </row>
    <row r="3244" spans="1:5">
      <c r="A3244" s="102"/>
      <c r="B3244" s="102"/>
      <c r="C3244" s="102"/>
      <c r="D3244" s="103"/>
      <c r="E3244" s="102"/>
    </row>
    <row r="3245" spans="1:5">
      <c r="A3245" s="102"/>
      <c r="B3245" s="102"/>
      <c r="C3245" s="102"/>
      <c r="D3245" s="103"/>
      <c r="E3245" s="102"/>
    </row>
    <row r="3246" spans="1:5">
      <c r="A3246" s="102"/>
      <c r="B3246" s="102"/>
      <c r="C3246" s="102"/>
      <c r="D3246" s="103"/>
      <c r="E3246" s="102"/>
    </row>
    <row r="3247" spans="1:5">
      <c r="A3247" s="102"/>
      <c r="B3247" s="102"/>
      <c r="C3247" s="102"/>
      <c r="D3247" s="103"/>
      <c r="E3247" s="102"/>
    </row>
    <row r="3248" spans="1:5">
      <c r="A3248" s="102"/>
      <c r="B3248" s="102"/>
      <c r="C3248" s="102"/>
      <c r="D3248" s="103"/>
      <c r="E3248" s="102"/>
    </row>
    <row r="3249" spans="1:5">
      <c r="A3249" s="102"/>
      <c r="B3249" s="102"/>
      <c r="C3249" s="102"/>
      <c r="D3249" s="103"/>
      <c r="E3249" s="102"/>
    </row>
    <row r="3250" spans="1:5">
      <c r="A3250" s="102"/>
      <c r="B3250" s="102"/>
      <c r="C3250" s="102"/>
      <c r="D3250" s="103"/>
      <c r="E3250" s="102"/>
    </row>
    <row r="3251" spans="1:5">
      <c r="A3251" s="102"/>
      <c r="B3251" s="102"/>
      <c r="C3251" s="102"/>
      <c r="D3251" s="103"/>
      <c r="E3251" s="102"/>
    </row>
    <row r="3252" spans="1:5">
      <c r="A3252" s="102"/>
      <c r="B3252" s="102"/>
      <c r="C3252" s="102"/>
      <c r="D3252" s="103"/>
      <c r="E3252" s="102"/>
    </row>
    <row r="3253" spans="1:5">
      <c r="A3253" s="102"/>
      <c r="B3253" s="102"/>
      <c r="C3253" s="102"/>
      <c r="D3253" s="103"/>
      <c r="E3253" s="102"/>
    </row>
    <row r="3254" spans="1:5">
      <c r="A3254" s="102"/>
      <c r="B3254" s="102"/>
      <c r="C3254" s="102"/>
      <c r="D3254" s="103"/>
      <c r="E3254" s="102"/>
    </row>
    <row r="3255" spans="1:5">
      <c r="A3255" s="102"/>
      <c r="B3255" s="102"/>
      <c r="C3255" s="102"/>
      <c r="D3255" s="103"/>
      <c r="E3255" s="102"/>
    </row>
    <row r="3256" spans="1:5">
      <c r="A3256" s="102"/>
      <c r="B3256" s="102"/>
      <c r="C3256" s="102"/>
      <c r="D3256" s="103"/>
      <c r="E3256" s="102"/>
    </row>
    <row r="3257" spans="1:5">
      <c r="A3257" s="102"/>
      <c r="B3257" s="102"/>
      <c r="C3257" s="102"/>
      <c r="D3257" s="103"/>
      <c r="E3257" s="102"/>
    </row>
    <row r="3258" spans="1:5">
      <c r="A3258" s="102"/>
      <c r="B3258" s="102"/>
      <c r="C3258" s="102"/>
      <c r="D3258" s="103"/>
      <c r="E3258" s="102"/>
    </row>
    <row r="3259" spans="1:5">
      <c r="A3259" s="102"/>
      <c r="B3259" s="102"/>
      <c r="C3259" s="102"/>
      <c r="D3259" s="103"/>
      <c r="E3259" s="102"/>
    </row>
    <row r="3260" spans="1:5">
      <c r="A3260" s="102"/>
      <c r="B3260" s="102"/>
      <c r="C3260" s="102"/>
      <c r="D3260" s="103"/>
      <c r="E3260" s="102"/>
    </row>
    <row r="3261" spans="1:5">
      <c r="A3261" s="102"/>
      <c r="B3261" s="102"/>
      <c r="C3261" s="102"/>
      <c r="D3261" s="103"/>
      <c r="E3261" s="102"/>
    </row>
    <row r="3262" spans="1:5">
      <c r="A3262" s="102"/>
      <c r="B3262" s="102"/>
      <c r="C3262" s="102"/>
      <c r="D3262" s="103"/>
      <c r="E3262" s="102"/>
    </row>
    <row r="3263" spans="1:5">
      <c r="A3263" s="102"/>
      <c r="B3263" s="102"/>
      <c r="C3263" s="102"/>
      <c r="D3263" s="103"/>
      <c r="E3263" s="102"/>
    </row>
    <row r="3264" spans="1:5">
      <c r="A3264" s="102"/>
      <c r="B3264" s="102"/>
      <c r="C3264" s="102"/>
      <c r="D3264" s="103"/>
      <c r="E3264" s="102"/>
    </row>
    <row r="3265" spans="1:5">
      <c r="A3265" s="102"/>
      <c r="B3265" s="102"/>
      <c r="C3265" s="102"/>
      <c r="D3265" s="103"/>
      <c r="E3265" s="102"/>
    </row>
    <row r="3266" spans="1:5">
      <c r="A3266" s="102"/>
      <c r="B3266" s="102"/>
      <c r="C3266" s="102"/>
      <c r="D3266" s="103"/>
      <c r="E3266" s="102"/>
    </row>
    <row r="3267" spans="1:5">
      <c r="A3267" s="102"/>
      <c r="B3267" s="102"/>
      <c r="C3267" s="102"/>
      <c r="D3267" s="103"/>
      <c r="E3267" s="102"/>
    </row>
    <row r="3268" spans="1:5">
      <c r="A3268" s="102"/>
      <c r="B3268" s="102"/>
      <c r="C3268" s="102"/>
      <c r="D3268" s="103"/>
      <c r="E3268" s="102"/>
    </row>
    <row r="3269" spans="1:5">
      <c r="A3269" s="102"/>
      <c r="B3269" s="102"/>
      <c r="C3269" s="102"/>
      <c r="D3269" s="103"/>
      <c r="E3269" s="102"/>
    </row>
    <row r="3270" spans="1:5">
      <c r="A3270" s="102"/>
      <c r="B3270" s="102"/>
      <c r="C3270" s="102"/>
      <c r="D3270" s="103"/>
      <c r="E3270" s="102"/>
    </row>
    <row r="3271" spans="1:5">
      <c r="A3271" s="102"/>
      <c r="B3271" s="102"/>
      <c r="C3271" s="102"/>
      <c r="D3271" s="103"/>
      <c r="E3271" s="102"/>
    </row>
    <row r="3272" spans="1:5">
      <c r="A3272" s="102"/>
      <c r="B3272" s="102"/>
      <c r="C3272" s="102"/>
      <c r="D3272" s="103"/>
      <c r="E3272" s="102"/>
    </row>
    <row r="3273" spans="1:5">
      <c r="A3273" s="102"/>
      <c r="B3273" s="102"/>
      <c r="C3273" s="102"/>
      <c r="D3273" s="103"/>
      <c r="E3273" s="102"/>
    </row>
    <row r="3274" spans="1:5">
      <c r="A3274" s="102"/>
      <c r="B3274" s="102"/>
      <c r="C3274" s="102"/>
      <c r="D3274" s="103"/>
      <c r="E3274" s="102"/>
    </row>
    <row r="3275" spans="1:5">
      <c r="A3275" s="102"/>
      <c r="B3275" s="102"/>
      <c r="C3275" s="102"/>
      <c r="D3275" s="103"/>
      <c r="E3275" s="102"/>
    </row>
    <row r="3276" spans="1:5">
      <c r="A3276" s="102"/>
      <c r="B3276" s="102"/>
      <c r="C3276" s="102"/>
      <c r="D3276" s="103"/>
      <c r="E3276" s="102"/>
    </row>
    <row r="3277" spans="1:5">
      <c r="A3277" s="102"/>
      <c r="B3277" s="102"/>
      <c r="C3277" s="102"/>
      <c r="D3277" s="103"/>
      <c r="E3277" s="102"/>
    </row>
    <row r="3278" spans="1:5">
      <c r="A3278" s="102"/>
      <c r="B3278" s="102"/>
      <c r="C3278" s="102"/>
      <c r="D3278" s="103"/>
      <c r="E3278" s="102"/>
    </row>
    <row r="3279" spans="1:5">
      <c r="A3279" s="102"/>
      <c r="B3279" s="102"/>
      <c r="C3279" s="102"/>
      <c r="D3279" s="103"/>
      <c r="E3279" s="102"/>
    </row>
    <row r="3280" spans="1:5">
      <c r="A3280" s="102"/>
      <c r="B3280" s="102"/>
      <c r="C3280" s="102"/>
      <c r="D3280" s="103"/>
      <c r="E3280" s="102"/>
    </row>
    <row r="3281" spans="1:5">
      <c r="A3281" s="102"/>
      <c r="B3281" s="102"/>
      <c r="C3281" s="102"/>
      <c r="D3281" s="103"/>
      <c r="E3281" s="102"/>
    </row>
    <row r="3282" spans="1:5">
      <c r="A3282" s="102"/>
      <c r="B3282" s="102"/>
      <c r="C3282" s="102"/>
      <c r="D3282" s="103"/>
      <c r="E3282" s="102"/>
    </row>
    <row r="3283" spans="1:5">
      <c r="A3283" s="102"/>
      <c r="B3283" s="102"/>
      <c r="C3283" s="102"/>
      <c r="D3283" s="103"/>
      <c r="E3283" s="102"/>
    </row>
    <row r="3284" spans="1:5">
      <c r="A3284" s="102"/>
      <c r="B3284" s="102"/>
      <c r="C3284" s="102"/>
      <c r="D3284" s="103"/>
      <c r="E3284" s="102"/>
    </row>
    <row r="3285" spans="1:5">
      <c r="A3285" s="102"/>
      <c r="B3285" s="102"/>
      <c r="C3285" s="102"/>
      <c r="D3285" s="103"/>
      <c r="E3285" s="102"/>
    </row>
    <row r="3286" spans="1:5">
      <c r="A3286" s="102"/>
      <c r="B3286" s="102"/>
      <c r="C3286" s="102"/>
      <c r="D3286" s="103"/>
      <c r="E3286" s="102"/>
    </row>
    <row r="3287" spans="1:5">
      <c r="A3287" s="102"/>
      <c r="B3287" s="102"/>
      <c r="C3287" s="102"/>
      <c r="D3287" s="103"/>
      <c r="E3287" s="102"/>
    </row>
    <row r="3288" spans="1:5">
      <c r="A3288" s="102"/>
      <c r="B3288" s="102"/>
      <c r="C3288" s="102"/>
      <c r="D3288" s="103"/>
      <c r="E3288" s="102"/>
    </row>
    <row r="3289" spans="1:5">
      <c r="A3289" s="102"/>
      <c r="B3289" s="102"/>
      <c r="C3289" s="102"/>
      <c r="D3289" s="103"/>
      <c r="E3289" s="102"/>
    </row>
    <row r="3290" spans="1:5">
      <c r="A3290" s="102"/>
      <c r="B3290" s="102"/>
      <c r="C3290" s="102"/>
      <c r="D3290" s="103"/>
      <c r="E3290" s="102"/>
    </row>
    <row r="3291" spans="1:5">
      <c r="A3291" s="102"/>
      <c r="B3291" s="102"/>
      <c r="C3291" s="102"/>
      <c r="D3291" s="103"/>
      <c r="E3291" s="102"/>
    </row>
    <row r="3292" spans="1:5">
      <c r="A3292" s="102"/>
      <c r="B3292" s="102"/>
      <c r="C3292" s="102"/>
      <c r="D3292" s="103"/>
      <c r="E3292" s="102"/>
    </row>
    <row r="3293" spans="1:5">
      <c r="A3293" s="102"/>
      <c r="B3293" s="102"/>
      <c r="C3293" s="102"/>
      <c r="D3293" s="103"/>
      <c r="E3293" s="102"/>
    </row>
    <row r="3294" spans="1:5">
      <c r="A3294" s="102"/>
      <c r="B3294" s="102"/>
      <c r="C3294" s="102"/>
      <c r="D3294" s="103"/>
      <c r="E3294" s="102"/>
    </row>
    <row r="3295" spans="1:5">
      <c r="A3295" s="102"/>
      <c r="B3295" s="102"/>
      <c r="C3295" s="102"/>
      <c r="D3295" s="103"/>
      <c r="E3295" s="102"/>
    </row>
    <row r="3296" spans="1:5">
      <c r="A3296" s="102"/>
      <c r="B3296" s="102"/>
      <c r="C3296" s="102"/>
      <c r="D3296" s="103"/>
      <c r="E3296" s="102"/>
    </row>
    <row r="3297" spans="1:5">
      <c r="A3297" s="102"/>
      <c r="B3297" s="102"/>
      <c r="C3297" s="102"/>
      <c r="D3297" s="103"/>
      <c r="E3297" s="102"/>
    </row>
    <row r="3298" spans="1:5">
      <c r="A3298" s="102"/>
      <c r="B3298" s="102"/>
      <c r="C3298" s="102"/>
      <c r="D3298" s="103"/>
      <c r="E3298" s="102"/>
    </row>
    <row r="3299" spans="1:5">
      <c r="A3299" s="102"/>
      <c r="B3299" s="102"/>
      <c r="C3299" s="102"/>
      <c r="D3299" s="103"/>
      <c r="E3299" s="102"/>
    </row>
    <row r="3300" spans="1:5">
      <c r="A3300" s="102"/>
      <c r="B3300" s="102"/>
      <c r="C3300" s="102"/>
      <c r="D3300" s="103"/>
      <c r="E3300" s="102"/>
    </row>
    <row r="3301" spans="1:5">
      <c r="A3301" s="102"/>
      <c r="B3301" s="102"/>
      <c r="C3301" s="102"/>
      <c r="D3301" s="103"/>
      <c r="E3301" s="102"/>
    </row>
    <row r="3302" spans="1:5">
      <c r="A3302" s="102"/>
      <c r="B3302" s="102"/>
      <c r="C3302" s="102"/>
      <c r="D3302" s="103"/>
      <c r="E3302" s="102"/>
    </row>
    <row r="3303" spans="1:5">
      <c r="A3303" s="102"/>
      <c r="B3303" s="102"/>
      <c r="C3303" s="102"/>
      <c r="D3303" s="103"/>
      <c r="E3303" s="102"/>
    </row>
    <row r="3304" spans="1:5">
      <c r="A3304" s="102"/>
      <c r="B3304" s="102"/>
      <c r="C3304" s="102"/>
      <c r="D3304" s="103"/>
      <c r="E3304" s="102"/>
    </row>
    <row r="3305" spans="1:5">
      <c r="A3305" s="102"/>
      <c r="B3305" s="102"/>
      <c r="C3305" s="102"/>
      <c r="D3305" s="103"/>
      <c r="E3305" s="102"/>
    </row>
    <row r="3306" spans="1:5">
      <c r="A3306" s="102"/>
      <c r="B3306" s="102"/>
      <c r="C3306" s="102"/>
      <c r="D3306" s="103"/>
      <c r="E3306" s="102"/>
    </row>
    <row r="3307" spans="1:5">
      <c r="A3307" s="102"/>
      <c r="B3307" s="102"/>
      <c r="C3307" s="102"/>
      <c r="D3307" s="103"/>
      <c r="E3307" s="102"/>
    </row>
    <row r="3308" spans="1:5">
      <c r="A3308" s="102"/>
      <c r="B3308" s="102"/>
      <c r="C3308" s="102"/>
      <c r="D3308" s="103"/>
      <c r="E3308" s="102"/>
    </row>
    <row r="3309" spans="1:5">
      <c r="A3309" s="102"/>
      <c r="B3309" s="102"/>
      <c r="C3309" s="102"/>
      <c r="D3309" s="103"/>
      <c r="E3309" s="102"/>
    </row>
    <row r="3310" spans="1:5">
      <c r="A3310" s="102"/>
      <c r="B3310" s="102"/>
      <c r="C3310" s="102"/>
      <c r="D3310" s="103"/>
      <c r="E3310" s="102"/>
    </row>
    <row r="3311" spans="1:5">
      <c r="A3311" s="102"/>
      <c r="B3311" s="102"/>
      <c r="C3311" s="102"/>
      <c r="D3311" s="103"/>
      <c r="E3311" s="102"/>
    </row>
    <row r="3312" spans="1:5">
      <c r="A3312" s="102"/>
      <c r="B3312" s="102"/>
      <c r="C3312" s="102"/>
      <c r="D3312" s="103"/>
      <c r="E3312" s="102"/>
    </row>
    <row r="3313" spans="1:5">
      <c r="A3313" s="102"/>
      <c r="B3313" s="102"/>
      <c r="C3313" s="102"/>
      <c r="D3313" s="103"/>
      <c r="E3313" s="102"/>
    </row>
    <row r="3314" spans="1:5">
      <c r="A3314" s="102"/>
      <c r="B3314" s="102"/>
      <c r="C3314" s="102"/>
      <c r="D3314" s="103"/>
      <c r="E3314" s="102"/>
    </row>
    <row r="3315" spans="1:5">
      <c r="A3315" s="102"/>
      <c r="B3315" s="102"/>
      <c r="C3315" s="102"/>
      <c r="D3315" s="103"/>
      <c r="E3315" s="102"/>
    </row>
    <row r="3316" spans="1:5">
      <c r="A3316" s="102"/>
      <c r="B3316" s="102"/>
      <c r="C3316" s="102"/>
      <c r="D3316" s="103"/>
      <c r="E3316" s="102"/>
    </row>
    <row r="3317" spans="1:5">
      <c r="A3317" s="102"/>
      <c r="B3317" s="102"/>
      <c r="C3317" s="102"/>
      <c r="D3317" s="103"/>
      <c r="E3317" s="102"/>
    </row>
    <row r="3318" spans="1:5">
      <c r="A3318" s="102"/>
      <c r="B3318" s="102"/>
      <c r="C3318" s="102"/>
      <c r="D3318" s="103"/>
      <c r="E3318" s="102"/>
    </row>
    <row r="3319" spans="1:5">
      <c r="A3319" s="102"/>
      <c r="B3319" s="102"/>
      <c r="C3319" s="102"/>
      <c r="D3319" s="103"/>
      <c r="E3319" s="102"/>
    </row>
    <row r="3320" spans="1:5">
      <c r="A3320" s="102"/>
      <c r="B3320" s="102"/>
      <c r="C3320" s="102"/>
      <c r="D3320" s="103"/>
      <c r="E3320" s="102"/>
    </row>
    <row r="3321" spans="1:5">
      <c r="A3321" s="102"/>
      <c r="B3321" s="102"/>
      <c r="C3321" s="102"/>
      <c r="D3321" s="103"/>
      <c r="E3321" s="102"/>
    </row>
    <row r="3322" spans="1:5">
      <c r="A3322" s="102"/>
      <c r="B3322" s="102"/>
      <c r="C3322" s="102"/>
      <c r="D3322" s="103"/>
      <c r="E3322" s="102"/>
    </row>
    <row r="3323" spans="1:5">
      <c r="A3323" s="102"/>
      <c r="B3323" s="102"/>
      <c r="C3323" s="102"/>
      <c r="D3323" s="103"/>
      <c r="E3323" s="102"/>
    </row>
    <row r="3324" spans="1:5">
      <c r="A3324" s="102"/>
      <c r="B3324" s="102"/>
      <c r="C3324" s="102"/>
      <c r="D3324" s="103"/>
      <c r="E3324" s="102"/>
    </row>
    <row r="3325" spans="1:5">
      <c r="A3325" s="102"/>
      <c r="B3325" s="102"/>
      <c r="C3325" s="102"/>
      <c r="D3325" s="103"/>
      <c r="E3325" s="102"/>
    </row>
    <row r="3326" spans="1:5">
      <c r="A3326" s="102"/>
      <c r="B3326" s="102"/>
      <c r="C3326" s="102"/>
      <c r="D3326" s="103"/>
      <c r="E3326" s="102"/>
    </row>
    <row r="3327" spans="1:5">
      <c r="A3327" s="102"/>
      <c r="B3327" s="102"/>
      <c r="C3327" s="102"/>
      <c r="D3327" s="103"/>
      <c r="E3327" s="102"/>
    </row>
    <row r="3328" spans="1:5">
      <c r="A3328" s="102"/>
      <c r="B3328" s="102"/>
      <c r="C3328" s="102"/>
      <c r="D3328" s="103"/>
      <c r="E3328" s="102"/>
    </row>
    <row r="3329" spans="1:5">
      <c r="A3329" s="102"/>
      <c r="B3329" s="102"/>
      <c r="C3329" s="102"/>
      <c r="D3329" s="103"/>
      <c r="E3329" s="102"/>
    </row>
    <row r="3330" spans="1:5">
      <c r="A3330" s="102"/>
      <c r="B3330" s="102"/>
      <c r="C3330" s="102"/>
      <c r="D3330" s="103"/>
      <c r="E3330" s="102"/>
    </row>
    <row r="3331" spans="1:5">
      <c r="A3331" s="102"/>
      <c r="B3331" s="102"/>
      <c r="C3331" s="102"/>
      <c r="D3331" s="103"/>
      <c r="E3331" s="102"/>
    </row>
    <row r="3332" spans="1:5">
      <c r="A3332" s="102"/>
      <c r="B3332" s="102"/>
      <c r="C3332" s="102"/>
      <c r="D3332" s="103"/>
      <c r="E3332" s="102"/>
    </row>
    <row r="3333" spans="1:5">
      <c r="A3333" s="102"/>
      <c r="B3333" s="102"/>
      <c r="C3333" s="102"/>
      <c r="D3333" s="103"/>
      <c r="E3333" s="102"/>
    </row>
    <row r="3334" spans="1:5">
      <c r="A3334" s="102"/>
      <c r="B3334" s="102"/>
      <c r="C3334" s="102"/>
      <c r="D3334" s="103"/>
      <c r="E3334" s="102"/>
    </row>
    <row r="3335" spans="1:5">
      <c r="A3335" s="102"/>
      <c r="B3335" s="102"/>
      <c r="C3335" s="102"/>
      <c r="D3335" s="103"/>
      <c r="E3335" s="102"/>
    </row>
    <row r="3336" spans="1:5">
      <c r="A3336" s="102"/>
      <c r="B3336" s="102"/>
      <c r="C3336" s="102"/>
      <c r="D3336" s="103"/>
      <c r="E3336" s="102"/>
    </row>
    <row r="3337" spans="1:5">
      <c r="A3337" s="102"/>
      <c r="B3337" s="102"/>
      <c r="C3337" s="102"/>
      <c r="D3337" s="103"/>
      <c r="E3337" s="102"/>
    </row>
    <row r="3338" spans="1:5">
      <c r="A3338" s="102"/>
      <c r="B3338" s="102"/>
      <c r="C3338" s="102"/>
      <c r="D3338" s="103"/>
      <c r="E3338" s="102"/>
    </row>
    <row r="3339" spans="1:5">
      <c r="A3339" s="102"/>
      <c r="B3339" s="102"/>
      <c r="C3339" s="102"/>
      <c r="D3339" s="103"/>
      <c r="E3339" s="102"/>
    </row>
    <row r="3340" spans="1:5">
      <c r="A3340" s="102"/>
      <c r="B3340" s="102"/>
      <c r="C3340" s="102"/>
      <c r="D3340" s="103"/>
      <c r="E3340" s="102"/>
    </row>
    <row r="3341" spans="1:5">
      <c r="A3341" s="102"/>
      <c r="B3341" s="102"/>
      <c r="C3341" s="102"/>
      <c r="D3341" s="103"/>
      <c r="E3341" s="102"/>
    </row>
    <row r="3342" spans="1:5">
      <c r="A3342" s="102"/>
      <c r="B3342" s="102"/>
      <c r="C3342" s="102"/>
      <c r="D3342" s="103"/>
      <c r="E3342" s="102"/>
    </row>
    <row r="3343" spans="1:5">
      <c r="A3343" s="102"/>
      <c r="B3343" s="102"/>
      <c r="C3343" s="102"/>
      <c r="D3343" s="103"/>
      <c r="E3343" s="102"/>
    </row>
    <row r="3344" spans="1:5">
      <c r="A3344" s="102"/>
      <c r="B3344" s="102"/>
      <c r="C3344" s="102"/>
      <c r="D3344" s="103"/>
      <c r="E3344" s="102"/>
    </row>
    <row r="3345" spans="1:5">
      <c r="A3345" s="102"/>
      <c r="B3345" s="102"/>
      <c r="C3345" s="102"/>
      <c r="D3345" s="103"/>
      <c r="E3345" s="102"/>
    </row>
    <row r="3346" spans="1:5">
      <c r="A3346" s="102"/>
      <c r="B3346" s="102"/>
      <c r="C3346" s="102"/>
      <c r="D3346" s="103"/>
      <c r="E3346" s="102"/>
    </row>
    <row r="3347" spans="1:5">
      <c r="A3347" s="102"/>
      <c r="B3347" s="102"/>
      <c r="C3347" s="102"/>
      <c r="D3347" s="103"/>
      <c r="E3347" s="102"/>
    </row>
    <row r="3348" spans="1:5">
      <c r="A3348" s="102"/>
      <c r="B3348" s="102"/>
      <c r="C3348" s="102"/>
      <c r="D3348" s="103"/>
      <c r="E3348" s="102"/>
    </row>
    <row r="3349" spans="1:5">
      <c r="A3349" s="102"/>
      <c r="B3349" s="102"/>
      <c r="C3349" s="102"/>
      <c r="D3349" s="103"/>
      <c r="E3349" s="102"/>
    </row>
    <row r="3350" spans="1:5">
      <c r="A3350" s="102"/>
      <c r="B3350" s="102"/>
      <c r="C3350" s="102"/>
      <c r="D3350" s="103"/>
      <c r="E3350" s="102"/>
    </row>
    <row r="3351" spans="1:5">
      <c r="A3351" s="102"/>
      <c r="B3351" s="102"/>
      <c r="C3351" s="102"/>
      <c r="D3351" s="103"/>
      <c r="E3351" s="102"/>
    </row>
    <row r="3352" spans="1:5">
      <c r="A3352" s="102"/>
      <c r="B3352" s="102"/>
      <c r="C3352" s="102"/>
      <c r="D3352" s="103"/>
      <c r="E3352" s="102"/>
    </row>
    <row r="3353" spans="1:5">
      <c r="A3353" s="102"/>
      <c r="B3353" s="102"/>
      <c r="C3353" s="102"/>
      <c r="D3353" s="103"/>
      <c r="E3353" s="102"/>
    </row>
    <row r="3354" spans="1:5">
      <c r="A3354" s="102"/>
      <c r="B3354" s="102"/>
      <c r="C3354" s="102"/>
      <c r="D3354" s="103"/>
      <c r="E3354" s="102"/>
    </row>
    <row r="3355" spans="1:5">
      <c r="A3355" s="102"/>
      <c r="B3355" s="102"/>
      <c r="C3355" s="102"/>
      <c r="D3355" s="103"/>
      <c r="E3355" s="102"/>
    </row>
    <row r="3356" spans="1:5">
      <c r="A3356" s="102"/>
      <c r="B3356" s="102"/>
      <c r="C3356" s="102"/>
      <c r="D3356" s="103"/>
      <c r="E3356" s="102"/>
    </row>
    <row r="3357" spans="1:5">
      <c r="A3357" s="102"/>
      <c r="B3357" s="102"/>
      <c r="C3357" s="102"/>
      <c r="D3357" s="103"/>
      <c r="E3357" s="102"/>
    </row>
    <row r="3358" spans="1:5">
      <c r="A3358" s="102"/>
      <c r="B3358" s="102"/>
      <c r="C3358" s="102"/>
      <c r="D3358" s="103"/>
      <c r="E3358" s="102"/>
    </row>
    <row r="3359" spans="1:5">
      <c r="A3359" s="102"/>
      <c r="B3359" s="102"/>
      <c r="C3359" s="102"/>
      <c r="D3359" s="103"/>
      <c r="E3359" s="102"/>
    </row>
    <row r="3360" spans="1:5">
      <c r="A3360" s="102"/>
      <c r="B3360" s="102"/>
      <c r="C3360" s="102"/>
      <c r="D3360" s="103"/>
      <c r="E3360" s="102"/>
    </row>
    <row r="3361" spans="1:5">
      <c r="A3361" s="102"/>
      <c r="B3361" s="102"/>
      <c r="C3361" s="102"/>
      <c r="D3361" s="103"/>
      <c r="E3361" s="102"/>
    </row>
    <row r="3362" spans="1:5">
      <c r="A3362" s="102"/>
      <c r="B3362" s="102"/>
      <c r="C3362" s="102"/>
      <c r="D3362" s="103"/>
      <c r="E3362" s="102"/>
    </row>
    <row r="3363" spans="1:5">
      <c r="A3363" s="102"/>
      <c r="B3363" s="102"/>
      <c r="C3363" s="102"/>
      <c r="D3363" s="103"/>
      <c r="E3363" s="102"/>
    </row>
    <row r="3364" spans="1:5">
      <c r="A3364" s="102"/>
      <c r="B3364" s="102"/>
      <c r="C3364" s="102"/>
      <c r="D3364" s="103"/>
      <c r="E3364" s="102"/>
    </row>
    <row r="3365" spans="1:5">
      <c r="A3365" s="102"/>
      <c r="B3365" s="102"/>
      <c r="C3365" s="102"/>
      <c r="D3365" s="103"/>
      <c r="E3365" s="102"/>
    </row>
    <row r="3366" spans="1:5">
      <c r="A3366" s="102"/>
      <c r="B3366" s="102"/>
      <c r="C3366" s="102"/>
      <c r="D3366" s="103"/>
      <c r="E3366" s="102"/>
    </row>
    <row r="3367" spans="1:5">
      <c r="A3367" s="102"/>
      <c r="B3367" s="102"/>
      <c r="C3367" s="102"/>
      <c r="D3367" s="103"/>
      <c r="E3367" s="102"/>
    </row>
    <row r="3368" spans="1:5">
      <c r="A3368" s="102"/>
      <c r="B3368" s="102"/>
      <c r="C3368" s="102"/>
      <c r="D3368" s="103"/>
      <c r="E3368" s="102"/>
    </row>
    <row r="3369" spans="1:5">
      <c r="A3369" s="102"/>
      <c r="B3369" s="102"/>
      <c r="C3369" s="102"/>
      <c r="D3369" s="103"/>
      <c r="E3369" s="102"/>
    </row>
    <row r="3370" spans="1:5">
      <c r="A3370" s="102"/>
      <c r="B3370" s="102"/>
      <c r="C3370" s="102"/>
      <c r="D3370" s="103"/>
      <c r="E3370" s="102"/>
    </row>
    <row r="3371" spans="1:5">
      <c r="A3371" s="102"/>
      <c r="B3371" s="102"/>
      <c r="C3371" s="102"/>
      <c r="D3371" s="103"/>
      <c r="E3371" s="102"/>
    </row>
    <row r="3372" spans="1:5">
      <c r="A3372" s="102"/>
      <c r="B3372" s="102"/>
      <c r="C3372" s="102"/>
      <c r="D3372" s="103"/>
      <c r="E3372" s="102"/>
    </row>
    <row r="3373" spans="1:5">
      <c r="A3373" s="102"/>
      <c r="B3373" s="102"/>
      <c r="C3373" s="102"/>
      <c r="D3373" s="103"/>
      <c r="E3373" s="102"/>
    </row>
    <row r="3374" spans="1:5">
      <c r="A3374" s="102"/>
      <c r="B3374" s="102"/>
      <c r="C3374" s="102"/>
      <c r="D3374" s="103"/>
      <c r="E3374" s="102"/>
    </row>
    <row r="3375" spans="1:5">
      <c r="A3375" s="102"/>
      <c r="B3375" s="102"/>
      <c r="C3375" s="102"/>
      <c r="D3375" s="103"/>
      <c r="E3375" s="102"/>
    </row>
    <row r="3376" spans="1:5">
      <c r="A3376" s="102"/>
      <c r="B3376" s="102"/>
      <c r="C3376" s="102"/>
      <c r="D3376" s="103"/>
      <c r="E3376" s="102"/>
    </row>
    <row r="3377" spans="1:5">
      <c r="A3377" s="102"/>
      <c r="B3377" s="102"/>
      <c r="C3377" s="102"/>
      <c r="D3377" s="103"/>
      <c r="E3377" s="102"/>
    </row>
    <row r="3378" spans="1:5">
      <c r="A3378" s="102"/>
      <c r="B3378" s="102"/>
      <c r="C3378" s="102"/>
      <c r="D3378" s="103"/>
      <c r="E3378" s="102"/>
    </row>
    <row r="3379" spans="1:5">
      <c r="A3379" s="102"/>
      <c r="B3379" s="102"/>
      <c r="C3379" s="102"/>
      <c r="D3379" s="103"/>
      <c r="E3379" s="102"/>
    </row>
    <row r="3380" spans="1:5">
      <c r="A3380" s="102"/>
      <c r="B3380" s="102"/>
      <c r="C3380" s="102"/>
      <c r="D3380" s="103"/>
      <c r="E3380" s="102"/>
    </row>
    <row r="3381" spans="1:5">
      <c r="A3381" s="102"/>
      <c r="B3381" s="102"/>
      <c r="C3381" s="102"/>
      <c r="D3381" s="103"/>
      <c r="E3381" s="102"/>
    </row>
    <row r="3382" spans="1:5">
      <c r="A3382" s="102"/>
      <c r="B3382" s="102"/>
      <c r="C3382" s="102"/>
      <c r="D3382" s="103"/>
      <c r="E3382" s="102"/>
    </row>
    <row r="3383" spans="1:5">
      <c r="A3383" s="102"/>
      <c r="B3383" s="102"/>
      <c r="C3383" s="102"/>
      <c r="D3383" s="103"/>
      <c r="E3383" s="102"/>
    </row>
    <row r="3384" spans="1:5">
      <c r="A3384" s="102"/>
      <c r="B3384" s="102"/>
      <c r="C3384" s="102"/>
      <c r="D3384" s="103"/>
      <c r="E3384" s="102"/>
    </row>
    <row r="3385" spans="1:5">
      <c r="A3385" s="102"/>
      <c r="B3385" s="102"/>
      <c r="C3385" s="102"/>
      <c r="D3385" s="103"/>
      <c r="E3385" s="102"/>
    </row>
    <row r="3386" spans="1:5">
      <c r="A3386" s="102"/>
      <c r="B3386" s="102"/>
      <c r="C3386" s="102"/>
      <c r="D3386" s="103"/>
      <c r="E3386" s="102"/>
    </row>
    <row r="3387" spans="1:5">
      <c r="A3387" s="102"/>
      <c r="B3387" s="102"/>
      <c r="C3387" s="102"/>
      <c r="D3387" s="103"/>
      <c r="E3387" s="102"/>
    </row>
    <row r="3388" spans="1:5">
      <c r="A3388" s="102"/>
      <c r="B3388" s="102"/>
      <c r="C3388" s="102"/>
      <c r="D3388" s="103"/>
      <c r="E3388" s="102"/>
    </row>
    <row r="3389" spans="1:5">
      <c r="A3389" s="102"/>
      <c r="B3389" s="102"/>
      <c r="C3389" s="102"/>
      <c r="D3389" s="103"/>
      <c r="E3389" s="102"/>
    </row>
    <row r="3390" spans="1:5">
      <c r="A3390" s="102"/>
      <c r="B3390" s="102"/>
      <c r="C3390" s="102"/>
      <c r="D3390" s="103"/>
      <c r="E3390" s="102"/>
    </row>
    <row r="3391" spans="1:5">
      <c r="A3391" s="102"/>
      <c r="B3391" s="102"/>
      <c r="C3391" s="102"/>
      <c r="D3391" s="103"/>
      <c r="E3391" s="102"/>
    </row>
    <row r="3392" spans="1:5">
      <c r="A3392" s="102"/>
      <c r="B3392" s="102"/>
      <c r="C3392" s="102"/>
      <c r="D3392" s="103"/>
      <c r="E3392" s="102"/>
    </row>
    <row r="3393" spans="1:5">
      <c r="A3393" s="102"/>
      <c r="B3393" s="102"/>
      <c r="C3393" s="102"/>
      <c r="D3393" s="103"/>
      <c r="E3393" s="102"/>
    </row>
    <row r="3394" spans="1:5">
      <c r="A3394" s="102"/>
      <c r="B3394" s="102"/>
      <c r="C3394" s="102"/>
      <c r="D3394" s="103"/>
      <c r="E3394" s="102"/>
    </row>
    <row r="3395" spans="1:5">
      <c r="A3395" s="102"/>
      <c r="B3395" s="102"/>
      <c r="C3395" s="102"/>
      <c r="D3395" s="103"/>
      <c r="E3395" s="102"/>
    </row>
    <row r="3396" spans="1:5">
      <c r="A3396" s="102"/>
      <c r="B3396" s="102"/>
      <c r="C3396" s="102"/>
      <c r="D3396" s="103"/>
      <c r="E3396" s="102"/>
    </row>
    <row r="3397" spans="1:5">
      <c r="A3397" s="102"/>
      <c r="B3397" s="102"/>
      <c r="C3397" s="102"/>
      <c r="D3397" s="103"/>
      <c r="E3397" s="102"/>
    </row>
    <row r="3398" spans="1:5">
      <c r="A3398" s="102"/>
      <c r="B3398" s="102"/>
      <c r="C3398" s="102"/>
      <c r="D3398" s="103"/>
      <c r="E3398" s="102"/>
    </row>
    <row r="3399" spans="1:5">
      <c r="A3399" s="102"/>
      <c r="B3399" s="102"/>
      <c r="C3399" s="102"/>
      <c r="D3399" s="103"/>
      <c r="E3399" s="102"/>
    </row>
    <row r="3400" spans="1:5">
      <c r="A3400" s="102"/>
      <c r="B3400" s="102"/>
      <c r="C3400" s="102"/>
      <c r="D3400" s="103"/>
      <c r="E3400" s="102"/>
    </row>
    <row r="3401" spans="1:5">
      <c r="A3401" s="102"/>
      <c r="B3401" s="102"/>
      <c r="C3401" s="102"/>
      <c r="D3401" s="103"/>
      <c r="E3401" s="102"/>
    </row>
    <row r="3402" spans="1:5">
      <c r="A3402" s="102"/>
      <c r="B3402" s="102"/>
      <c r="C3402" s="102"/>
      <c r="D3402" s="103"/>
      <c r="E3402" s="102"/>
    </row>
    <row r="3403" spans="1:5">
      <c r="A3403" s="102"/>
      <c r="B3403" s="102"/>
      <c r="C3403" s="102"/>
      <c r="D3403" s="103"/>
      <c r="E3403" s="102"/>
    </row>
    <row r="3404" spans="1:5">
      <c r="A3404" s="102"/>
      <c r="B3404" s="102"/>
      <c r="C3404" s="102"/>
      <c r="D3404" s="103"/>
      <c r="E3404" s="102"/>
    </row>
    <row r="3405" spans="1:5">
      <c r="A3405" s="102"/>
      <c r="B3405" s="102"/>
      <c r="C3405" s="102"/>
      <c r="D3405" s="103"/>
      <c r="E3405" s="102"/>
    </row>
    <row r="3406" spans="1:5">
      <c r="A3406" s="102"/>
      <c r="B3406" s="102"/>
      <c r="C3406" s="102"/>
      <c r="D3406" s="103"/>
      <c r="E3406" s="102"/>
    </row>
    <row r="3407" spans="1:5">
      <c r="A3407" s="102"/>
      <c r="B3407" s="102"/>
      <c r="C3407" s="102"/>
      <c r="D3407" s="103"/>
      <c r="E3407" s="102"/>
    </row>
    <row r="3408" spans="1:5">
      <c r="A3408" s="102"/>
      <c r="B3408" s="102"/>
      <c r="C3408" s="102"/>
      <c r="D3408" s="103"/>
      <c r="E3408" s="102"/>
    </row>
    <row r="3409" spans="1:5">
      <c r="A3409" s="102"/>
      <c r="B3409" s="102"/>
      <c r="C3409" s="102"/>
      <c r="D3409" s="103"/>
      <c r="E3409" s="102"/>
    </row>
    <row r="3410" spans="1:5">
      <c r="A3410" s="102"/>
      <c r="B3410" s="102"/>
      <c r="C3410" s="102"/>
      <c r="D3410" s="103"/>
      <c r="E3410" s="102"/>
    </row>
    <row r="3411" spans="1:5">
      <c r="A3411" s="102"/>
      <c r="B3411" s="102"/>
      <c r="C3411" s="102"/>
      <c r="D3411" s="103"/>
      <c r="E3411" s="102"/>
    </row>
    <row r="3412" spans="1:5">
      <c r="A3412" s="102"/>
      <c r="B3412" s="102"/>
      <c r="C3412" s="102"/>
      <c r="D3412" s="103"/>
      <c r="E3412" s="102"/>
    </row>
    <row r="3413" spans="1:5">
      <c r="A3413" s="102"/>
      <c r="B3413" s="102"/>
      <c r="C3413" s="102"/>
      <c r="D3413" s="103"/>
      <c r="E3413" s="102"/>
    </row>
    <row r="3414" spans="1:5">
      <c r="A3414" s="102"/>
      <c r="B3414" s="102"/>
      <c r="C3414" s="102"/>
      <c r="D3414" s="103"/>
      <c r="E3414" s="102"/>
    </row>
    <row r="3415" spans="1:5">
      <c r="A3415" s="102"/>
      <c r="B3415" s="102"/>
      <c r="C3415" s="102"/>
      <c r="D3415" s="103"/>
      <c r="E3415" s="102"/>
    </row>
    <row r="3416" spans="1:5">
      <c r="A3416" s="102"/>
      <c r="B3416" s="102"/>
      <c r="C3416" s="102"/>
      <c r="D3416" s="103"/>
      <c r="E3416" s="102"/>
    </row>
    <row r="3417" spans="1:5">
      <c r="A3417" s="102"/>
      <c r="B3417" s="102"/>
      <c r="C3417" s="102"/>
      <c r="D3417" s="103"/>
      <c r="E3417" s="102"/>
    </row>
    <row r="3418" spans="1:5">
      <c r="A3418" s="102"/>
      <c r="B3418" s="102"/>
      <c r="C3418" s="102"/>
      <c r="D3418" s="103"/>
      <c r="E3418" s="102"/>
    </row>
    <row r="3419" spans="1:5">
      <c r="A3419" s="102"/>
      <c r="B3419" s="102"/>
      <c r="C3419" s="102"/>
      <c r="D3419" s="103"/>
      <c r="E3419" s="102"/>
    </row>
    <row r="3420" spans="1:5">
      <c r="A3420" s="102"/>
      <c r="B3420" s="102"/>
      <c r="C3420" s="102"/>
      <c r="D3420" s="103"/>
      <c r="E3420" s="102"/>
    </row>
    <row r="3421" spans="1:5">
      <c r="A3421" s="102"/>
      <c r="B3421" s="102"/>
      <c r="C3421" s="102"/>
      <c r="D3421" s="103"/>
      <c r="E3421" s="102"/>
    </row>
    <row r="3422" spans="1:5">
      <c r="A3422" s="102"/>
      <c r="B3422" s="102"/>
      <c r="C3422" s="102"/>
      <c r="D3422" s="103"/>
      <c r="E3422" s="102"/>
    </row>
    <row r="3423" spans="1:5">
      <c r="A3423" s="102"/>
      <c r="B3423" s="102"/>
      <c r="C3423" s="102"/>
      <c r="D3423" s="103"/>
      <c r="E3423" s="102"/>
    </row>
    <row r="3424" spans="1:5">
      <c r="A3424" s="102"/>
      <c r="B3424" s="102"/>
      <c r="C3424" s="102"/>
      <c r="D3424" s="103"/>
      <c r="E3424" s="102"/>
    </row>
    <row r="3425" spans="1:5">
      <c r="A3425" s="102"/>
      <c r="B3425" s="102"/>
      <c r="C3425" s="102"/>
      <c r="D3425" s="103"/>
      <c r="E3425" s="102"/>
    </row>
    <row r="3426" spans="1:5">
      <c r="A3426" s="102"/>
      <c r="B3426" s="102"/>
      <c r="C3426" s="102"/>
      <c r="D3426" s="103"/>
      <c r="E3426" s="102"/>
    </row>
    <row r="3427" spans="1:5">
      <c r="A3427" s="102"/>
      <c r="B3427" s="102"/>
      <c r="C3427" s="102"/>
      <c r="D3427" s="103"/>
      <c r="E3427" s="102"/>
    </row>
    <row r="3428" spans="1:5">
      <c r="A3428" s="102"/>
      <c r="B3428" s="102"/>
      <c r="C3428" s="102"/>
      <c r="D3428" s="103"/>
      <c r="E3428" s="102"/>
    </row>
    <row r="3429" spans="1:5">
      <c r="A3429" s="102"/>
      <c r="B3429" s="102"/>
      <c r="C3429" s="102"/>
      <c r="D3429" s="103"/>
      <c r="E3429" s="102"/>
    </row>
    <row r="3430" spans="1:5">
      <c r="A3430" s="102"/>
      <c r="B3430" s="102"/>
      <c r="C3430" s="102"/>
      <c r="D3430" s="103"/>
      <c r="E3430" s="102"/>
    </row>
    <row r="3431" spans="1:5">
      <c r="A3431" s="102"/>
      <c r="B3431" s="102"/>
      <c r="C3431" s="102"/>
      <c r="D3431" s="103"/>
      <c r="E3431" s="102"/>
    </row>
    <row r="3432" spans="1:5">
      <c r="A3432" s="102"/>
      <c r="B3432" s="102"/>
      <c r="C3432" s="102"/>
      <c r="D3432" s="103"/>
      <c r="E3432" s="102"/>
    </row>
    <row r="3433" spans="1:5">
      <c r="A3433" s="102"/>
      <c r="B3433" s="102"/>
      <c r="C3433" s="102"/>
      <c r="D3433" s="103"/>
      <c r="E3433" s="102"/>
    </row>
    <row r="3434" spans="1:5">
      <c r="A3434" s="102"/>
      <c r="B3434" s="102"/>
      <c r="C3434" s="102"/>
      <c r="D3434" s="103"/>
      <c r="E3434" s="102"/>
    </row>
    <row r="3435" spans="1:5">
      <c r="A3435" s="102"/>
      <c r="B3435" s="102"/>
      <c r="C3435" s="102"/>
      <c r="D3435" s="103"/>
      <c r="E3435" s="102"/>
    </row>
    <row r="3436" spans="1:5">
      <c r="A3436" s="102"/>
      <c r="B3436" s="102"/>
      <c r="C3436" s="102"/>
      <c r="D3436" s="103"/>
      <c r="E3436" s="102"/>
    </row>
    <row r="3437" spans="1:5">
      <c r="A3437" s="102"/>
      <c r="B3437" s="102"/>
      <c r="C3437" s="102"/>
      <c r="D3437" s="103"/>
      <c r="E3437" s="102"/>
    </row>
    <row r="3438" spans="1:5">
      <c r="A3438" s="102"/>
      <c r="B3438" s="102"/>
      <c r="C3438" s="102"/>
      <c r="D3438" s="103"/>
      <c r="E3438" s="102"/>
    </row>
    <row r="3439" spans="1:5">
      <c r="A3439" s="102"/>
      <c r="B3439" s="102"/>
      <c r="C3439" s="102"/>
      <c r="D3439" s="103"/>
      <c r="E3439" s="102"/>
    </row>
    <row r="3440" spans="1:5">
      <c r="A3440" s="102"/>
      <c r="B3440" s="102"/>
      <c r="C3440" s="102"/>
      <c r="D3440" s="103"/>
      <c r="E3440" s="102"/>
    </row>
    <row r="3441" spans="1:5">
      <c r="A3441" s="102"/>
      <c r="B3441" s="102"/>
      <c r="C3441" s="102"/>
      <c r="D3441" s="103"/>
      <c r="E3441" s="102"/>
    </row>
    <row r="3442" spans="1:5">
      <c r="A3442" s="102"/>
      <c r="B3442" s="102"/>
      <c r="C3442" s="102"/>
      <c r="D3442" s="103"/>
      <c r="E3442" s="102"/>
    </row>
    <row r="3443" spans="1:5">
      <c r="A3443" s="102"/>
      <c r="B3443" s="102"/>
      <c r="C3443" s="102"/>
      <c r="D3443" s="103"/>
      <c r="E3443" s="102"/>
    </row>
    <row r="3444" spans="1:5">
      <c r="A3444" s="102"/>
      <c r="B3444" s="102"/>
      <c r="C3444" s="102"/>
      <c r="D3444" s="103"/>
      <c r="E3444" s="102"/>
    </row>
    <row r="3445" spans="1:5">
      <c r="A3445" s="102"/>
      <c r="B3445" s="102"/>
      <c r="C3445" s="102"/>
      <c r="D3445" s="103"/>
      <c r="E3445" s="102"/>
    </row>
    <row r="3446" spans="1:5">
      <c r="A3446" s="102"/>
      <c r="B3446" s="102"/>
      <c r="C3446" s="102"/>
      <c r="D3446" s="103"/>
      <c r="E3446" s="102"/>
    </row>
    <row r="3447" spans="1:5">
      <c r="A3447" s="102"/>
      <c r="B3447" s="102"/>
      <c r="C3447" s="102"/>
      <c r="D3447" s="103"/>
      <c r="E3447" s="102"/>
    </row>
    <row r="3448" spans="1:5">
      <c r="A3448" s="102"/>
      <c r="B3448" s="102"/>
      <c r="C3448" s="102"/>
      <c r="D3448" s="103"/>
      <c r="E3448" s="102"/>
    </row>
    <row r="3449" spans="1:5">
      <c r="A3449" s="102"/>
      <c r="B3449" s="102"/>
      <c r="C3449" s="102"/>
      <c r="D3449" s="103"/>
      <c r="E3449" s="102"/>
    </row>
    <row r="3450" spans="1:5">
      <c r="A3450" s="102"/>
      <c r="B3450" s="102"/>
      <c r="C3450" s="102"/>
      <c r="D3450" s="103"/>
      <c r="E3450" s="102"/>
    </row>
    <row r="3451" spans="1:5">
      <c r="A3451" s="102"/>
      <c r="B3451" s="102"/>
      <c r="C3451" s="102"/>
      <c r="D3451" s="103"/>
      <c r="E3451" s="102"/>
    </row>
    <row r="3452" spans="1:5">
      <c r="A3452" s="102"/>
      <c r="B3452" s="102"/>
      <c r="C3452" s="102"/>
      <c r="D3452" s="103"/>
      <c r="E3452" s="102"/>
    </row>
    <row r="3453" spans="1:5">
      <c r="A3453" s="102"/>
      <c r="B3453" s="102"/>
      <c r="C3453" s="102"/>
      <c r="D3453" s="103"/>
      <c r="E3453" s="102"/>
    </row>
    <row r="3454" spans="1:5">
      <c r="A3454" s="102"/>
      <c r="B3454" s="102"/>
      <c r="C3454" s="102"/>
      <c r="D3454" s="103"/>
      <c r="E3454" s="102"/>
    </row>
    <row r="3455" spans="1:5">
      <c r="A3455" s="102"/>
      <c r="B3455" s="102"/>
      <c r="C3455" s="102"/>
      <c r="D3455" s="103"/>
      <c r="E3455" s="102"/>
    </row>
    <row r="3456" spans="1:5">
      <c r="A3456" s="102"/>
      <c r="B3456" s="102"/>
      <c r="C3456" s="102"/>
      <c r="D3456" s="103"/>
      <c r="E3456" s="102"/>
    </row>
    <row r="3457" spans="1:5">
      <c r="A3457" s="102"/>
      <c r="B3457" s="102"/>
      <c r="C3457" s="102"/>
      <c r="D3457" s="103"/>
      <c r="E3457" s="102"/>
    </row>
    <row r="3458" spans="1:5">
      <c r="A3458" s="102"/>
      <c r="B3458" s="102"/>
      <c r="C3458" s="102"/>
      <c r="D3458" s="103"/>
      <c r="E3458" s="102"/>
    </row>
    <row r="3459" spans="1:5">
      <c r="A3459" s="102"/>
      <c r="B3459" s="102"/>
      <c r="C3459" s="102"/>
      <c r="D3459" s="103"/>
      <c r="E3459" s="102"/>
    </row>
    <row r="3460" spans="1:5">
      <c r="A3460" s="102"/>
      <c r="B3460" s="102"/>
      <c r="C3460" s="102"/>
      <c r="D3460" s="103"/>
      <c r="E3460" s="102"/>
    </row>
    <row r="3461" spans="1:5">
      <c r="A3461" s="102"/>
      <c r="B3461" s="102"/>
      <c r="C3461" s="102"/>
      <c r="D3461" s="103"/>
      <c r="E3461" s="102"/>
    </row>
    <row r="3462" spans="1:5">
      <c r="A3462" s="102"/>
      <c r="B3462" s="102"/>
      <c r="C3462" s="102"/>
      <c r="D3462" s="103"/>
      <c r="E3462" s="102"/>
    </row>
    <row r="3463" spans="1:5">
      <c r="A3463" s="102"/>
      <c r="B3463" s="102"/>
      <c r="C3463" s="102"/>
      <c r="D3463" s="103"/>
      <c r="E3463" s="102"/>
    </row>
    <row r="3464" spans="1:5">
      <c r="A3464" s="102"/>
      <c r="B3464" s="102"/>
      <c r="C3464" s="102"/>
      <c r="D3464" s="103"/>
      <c r="E3464" s="102"/>
    </row>
    <row r="3465" spans="1:5">
      <c r="A3465" s="102"/>
      <c r="B3465" s="102"/>
      <c r="C3465" s="102"/>
      <c r="D3465" s="103"/>
      <c r="E3465" s="102"/>
    </row>
    <row r="3466" spans="1:5">
      <c r="A3466" s="102"/>
      <c r="B3466" s="102"/>
      <c r="C3466" s="102"/>
      <c r="D3466" s="103"/>
      <c r="E3466" s="102"/>
    </row>
    <row r="3467" spans="1:5">
      <c r="A3467" s="102"/>
      <c r="B3467" s="102"/>
      <c r="C3467" s="102"/>
      <c r="D3467" s="103"/>
      <c r="E3467" s="102"/>
    </row>
    <row r="3468" spans="1:5">
      <c r="A3468" s="102"/>
      <c r="B3468" s="102"/>
      <c r="C3468" s="102"/>
      <c r="D3468" s="103"/>
      <c r="E3468" s="102"/>
    </row>
    <row r="3469" spans="1:5">
      <c r="A3469" s="102"/>
      <c r="B3469" s="102"/>
      <c r="C3469" s="102"/>
      <c r="D3469" s="103"/>
      <c r="E3469" s="102"/>
    </row>
    <row r="3470" spans="1:5">
      <c r="A3470" s="102"/>
      <c r="B3470" s="102"/>
      <c r="C3470" s="102"/>
      <c r="D3470" s="103"/>
      <c r="E3470" s="102"/>
    </row>
    <row r="3471" spans="1:5">
      <c r="A3471" s="102"/>
      <c r="B3471" s="102"/>
      <c r="C3471" s="102"/>
      <c r="D3471" s="103"/>
      <c r="E3471" s="102"/>
    </row>
    <row r="3472" spans="1:5">
      <c r="A3472" s="102"/>
      <c r="B3472" s="102"/>
      <c r="C3472" s="102"/>
      <c r="D3472" s="103"/>
      <c r="E3472" s="102"/>
    </row>
    <row r="3473" spans="1:5">
      <c r="A3473" s="102"/>
      <c r="B3473" s="102"/>
      <c r="C3473" s="102"/>
      <c r="D3473" s="103"/>
      <c r="E3473" s="102"/>
    </row>
    <row r="3474" spans="1:5">
      <c r="A3474" s="102"/>
      <c r="B3474" s="102"/>
      <c r="C3474" s="102"/>
      <c r="D3474" s="103"/>
      <c r="E3474" s="102"/>
    </row>
    <row r="3475" spans="1:5">
      <c r="A3475" s="102"/>
      <c r="B3475" s="102"/>
      <c r="C3475" s="102"/>
      <c r="D3475" s="103"/>
      <c r="E3475" s="102"/>
    </row>
    <row r="3476" spans="1:5">
      <c r="A3476" s="102"/>
      <c r="B3476" s="102"/>
      <c r="C3476" s="102"/>
      <c r="D3476" s="103"/>
      <c r="E3476" s="102"/>
    </row>
    <row r="3477" spans="1:5">
      <c r="A3477" s="102"/>
      <c r="B3477" s="102"/>
      <c r="C3477" s="102"/>
      <c r="D3477" s="103"/>
      <c r="E3477" s="102"/>
    </row>
    <row r="3478" spans="1:5">
      <c r="A3478" s="102"/>
      <c r="B3478" s="102"/>
      <c r="C3478" s="102"/>
      <c r="D3478" s="103"/>
      <c r="E3478" s="102"/>
    </row>
    <row r="3479" spans="1:5">
      <c r="A3479" s="102"/>
      <c r="B3479" s="102"/>
      <c r="C3479" s="102"/>
      <c r="D3479" s="103"/>
      <c r="E3479" s="102"/>
    </row>
    <row r="3480" spans="1:5">
      <c r="A3480" s="102"/>
      <c r="B3480" s="102"/>
      <c r="C3480" s="102"/>
      <c r="D3480" s="103"/>
      <c r="E3480" s="102"/>
    </row>
    <row r="3481" spans="1:5">
      <c r="A3481" s="102"/>
      <c r="B3481" s="102"/>
      <c r="C3481" s="102"/>
      <c r="D3481" s="103"/>
      <c r="E3481" s="102"/>
    </row>
    <row r="3482" spans="1:5">
      <c r="A3482" s="102"/>
      <c r="B3482" s="102"/>
      <c r="C3482" s="102"/>
      <c r="D3482" s="103"/>
      <c r="E3482" s="102"/>
    </row>
    <row r="3483" spans="1:5">
      <c r="A3483" s="102"/>
      <c r="B3483" s="102"/>
      <c r="C3483" s="102"/>
      <c r="D3483" s="103"/>
      <c r="E3483" s="102"/>
    </row>
    <row r="3484" spans="1:5">
      <c r="A3484" s="102"/>
      <c r="B3484" s="102"/>
      <c r="C3484" s="102"/>
      <c r="D3484" s="103"/>
      <c r="E3484" s="102"/>
    </row>
    <row r="3485" spans="1:5">
      <c r="A3485" s="102"/>
      <c r="B3485" s="102"/>
      <c r="C3485" s="102"/>
      <c r="D3485" s="103"/>
      <c r="E3485" s="102"/>
    </row>
    <row r="3486" spans="1:5">
      <c r="A3486" s="102"/>
      <c r="B3486" s="102"/>
      <c r="C3486" s="102"/>
      <c r="D3486" s="103"/>
      <c r="E3486" s="102"/>
    </row>
    <row r="3487" spans="1:5">
      <c r="A3487" s="102"/>
      <c r="B3487" s="102"/>
      <c r="C3487" s="102"/>
      <c r="D3487" s="103"/>
      <c r="E3487" s="102"/>
    </row>
    <row r="3488" spans="1:5">
      <c r="A3488" s="102"/>
      <c r="B3488" s="102"/>
      <c r="C3488" s="102"/>
      <c r="D3488" s="103"/>
      <c r="E3488" s="102"/>
    </row>
    <row r="3489" spans="1:5">
      <c r="A3489" s="102"/>
      <c r="B3489" s="102"/>
      <c r="C3489" s="102"/>
      <c r="D3489" s="103"/>
      <c r="E3489" s="102"/>
    </row>
    <row r="3490" spans="1:5">
      <c r="A3490" s="102"/>
      <c r="B3490" s="102"/>
      <c r="C3490" s="102"/>
      <c r="D3490" s="103"/>
      <c r="E3490" s="102"/>
    </row>
    <row r="3491" spans="1:5">
      <c r="A3491" s="102"/>
      <c r="B3491" s="102"/>
      <c r="C3491" s="102"/>
      <c r="D3491" s="103"/>
      <c r="E3491" s="102"/>
    </row>
    <row r="3492" spans="1:5">
      <c r="A3492" s="102"/>
      <c r="B3492" s="102"/>
      <c r="C3492" s="102"/>
      <c r="D3492" s="103"/>
      <c r="E3492" s="102"/>
    </row>
    <row r="3493" spans="1:5">
      <c r="A3493" s="102"/>
      <c r="B3493" s="102"/>
      <c r="C3493" s="102"/>
      <c r="D3493" s="103"/>
      <c r="E3493" s="102"/>
    </row>
    <row r="3494" spans="1:5">
      <c r="A3494" s="102"/>
      <c r="B3494" s="102"/>
      <c r="C3494" s="102"/>
      <c r="D3494" s="103"/>
      <c r="E3494" s="102"/>
    </row>
    <row r="3495" spans="1:5">
      <c r="A3495" s="102"/>
      <c r="B3495" s="102"/>
      <c r="C3495" s="102"/>
      <c r="D3495" s="103"/>
      <c r="E3495" s="102"/>
    </row>
    <row r="3496" spans="1:5">
      <c r="A3496" s="102"/>
      <c r="B3496" s="102"/>
      <c r="C3496" s="102"/>
      <c r="D3496" s="103"/>
      <c r="E3496" s="102"/>
    </row>
    <row r="3497" spans="1:5">
      <c r="A3497" s="102"/>
      <c r="B3497" s="102"/>
      <c r="C3497" s="102"/>
      <c r="D3497" s="103"/>
      <c r="E3497" s="102"/>
    </row>
    <row r="3498" spans="1:5">
      <c r="A3498" s="102"/>
      <c r="B3498" s="102"/>
      <c r="C3498" s="102"/>
      <c r="D3498" s="103"/>
      <c r="E3498" s="102"/>
    </row>
    <row r="3499" spans="1:5">
      <c r="A3499" s="102"/>
      <c r="B3499" s="102"/>
      <c r="C3499" s="102"/>
      <c r="D3499" s="103"/>
      <c r="E3499" s="102"/>
    </row>
    <row r="3500" spans="1:5">
      <c r="A3500" s="102"/>
      <c r="B3500" s="102"/>
      <c r="C3500" s="102"/>
      <c r="D3500" s="103"/>
      <c r="E3500" s="102"/>
    </row>
    <row r="3501" spans="1:5">
      <c r="A3501" s="102"/>
      <c r="B3501" s="102"/>
      <c r="C3501" s="102"/>
      <c r="D3501" s="103"/>
      <c r="E3501" s="102"/>
    </row>
    <row r="3502" spans="1:5">
      <c r="A3502" s="102"/>
      <c r="B3502" s="102"/>
      <c r="C3502" s="102"/>
      <c r="D3502" s="103"/>
      <c r="E3502" s="102"/>
    </row>
    <row r="3503" spans="1:5">
      <c r="A3503" s="102"/>
      <c r="B3503" s="102"/>
      <c r="C3503" s="102"/>
      <c r="D3503" s="103"/>
      <c r="E3503" s="102"/>
    </row>
    <row r="3504" spans="1:5">
      <c r="A3504" s="102"/>
      <c r="B3504" s="102"/>
      <c r="C3504" s="102"/>
      <c r="D3504" s="103"/>
      <c r="E3504" s="102"/>
    </row>
    <row r="3505" spans="1:5">
      <c r="A3505" s="102"/>
      <c r="B3505" s="102"/>
      <c r="C3505" s="102"/>
      <c r="D3505" s="103"/>
      <c r="E3505" s="102"/>
    </row>
    <row r="3506" spans="1:5">
      <c r="A3506" s="102"/>
      <c r="B3506" s="102"/>
      <c r="C3506" s="102"/>
      <c r="D3506" s="103"/>
      <c r="E3506" s="102"/>
    </row>
    <row r="3507" spans="1:5">
      <c r="A3507" s="102"/>
      <c r="B3507" s="102"/>
      <c r="C3507" s="102"/>
      <c r="D3507" s="103"/>
      <c r="E3507" s="102"/>
    </row>
    <row r="3508" spans="1:5">
      <c r="A3508" s="102"/>
      <c r="B3508" s="102"/>
      <c r="C3508" s="102"/>
      <c r="D3508" s="103"/>
      <c r="E3508" s="102"/>
    </row>
    <row r="3509" spans="1:5">
      <c r="A3509" s="102"/>
      <c r="B3509" s="102"/>
      <c r="C3509" s="102"/>
      <c r="D3509" s="103"/>
      <c r="E3509" s="102"/>
    </row>
    <row r="3510" spans="1:5">
      <c r="A3510" s="102"/>
      <c r="B3510" s="102"/>
      <c r="C3510" s="102"/>
      <c r="D3510" s="103"/>
      <c r="E3510" s="102"/>
    </row>
    <row r="3511" spans="1:5">
      <c r="A3511" s="102"/>
      <c r="B3511" s="102"/>
      <c r="C3511" s="102"/>
      <c r="D3511" s="103"/>
      <c r="E3511" s="102"/>
    </row>
    <row r="3512" spans="1:5">
      <c r="A3512" s="102"/>
      <c r="B3512" s="102"/>
      <c r="C3512" s="102"/>
      <c r="D3512" s="103"/>
      <c r="E3512" s="102"/>
    </row>
    <row r="3513" spans="1:5">
      <c r="A3513" s="102"/>
      <c r="B3513" s="102"/>
      <c r="C3513" s="102"/>
      <c r="D3513" s="103"/>
      <c r="E3513" s="102"/>
    </row>
    <row r="3514" spans="1:5">
      <c r="A3514" s="102"/>
      <c r="B3514" s="102"/>
      <c r="C3514" s="102"/>
      <c r="D3514" s="103"/>
      <c r="E3514" s="102"/>
    </row>
    <row r="3515" spans="1:5">
      <c r="A3515" s="102"/>
      <c r="B3515" s="102"/>
      <c r="C3515" s="102"/>
      <c r="D3515" s="103"/>
      <c r="E3515" s="102"/>
    </row>
    <row r="3516" spans="1:5">
      <c r="A3516" s="102"/>
      <c r="B3516" s="102"/>
      <c r="C3516" s="102"/>
      <c r="D3516" s="103"/>
      <c r="E3516" s="102"/>
    </row>
    <row r="3517" spans="1:5">
      <c r="A3517" s="102"/>
      <c r="B3517" s="102"/>
      <c r="C3517" s="102"/>
      <c r="D3517" s="103"/>
      <c r="E3517" s="102"/>
    </row>
    <row r="3518" spans="1:5">
      <c r="A3518" s="102"/>
      <c r="B3518" s="102"/>
      <c r="C3518" s="102"/>
      <c r="D3518" s="103"/>
      <c r="E3518" s="102"/>
    </row>
    <row r="3519" spans="1:5">
      <c r="A3519" s="102"/>
      <c r="B3519" s="102"/>
      <c r="C3519" s="102"/>
      <c r="D3519" s="103"/>
      <c r="E3519" s="102"/>
    </row>
    <row r="3520" spans="1:5">
      <c r="A3520" s="102"/>
      <c r="B3520" s="102"/>
      <c r="C3520" s="102"/>
      <c r="D3520" s="103"/>
      <c r="E3520" s="102"/>
    </row>
    <row r="3521" spans="1:5">
      <c r="A3521" s="102"/>
      <c r="B3521" s="102"/>
      <c r="C3521" s="102"/>
      <c r="D3521" s="103"/>
      <c r="E3521" s="102"/>
    </row>
    <row r="3522" spans="1:5">
      <c r="A3522" s="102"/>
      <c r="B3522" s="102"/>
      <c r="C3522" s="102"/>
      <c r="D3522" s="103"/>
      <c r="E3522" s="102"/>
    </row>
    <row r="3523" spans="1:5">
      <c r="A3523" s="102"/>
      <c r="B3523" s="102"/>
      <c r="C3523" s="102"/>
      <c r="D3523" s="103"/>
      <c r="E3523" s="102"/>
    </row>
    <row r="3524" spans="1:5">
      <c r="A3524" s="102"/>
      <c r="B3524" s="102"/>
      <c r="C3524" s="102"/>
      <c r="D3524" s="103"/>
      <c r="E3524" s="102"/>
    </row>
    <row r="3525" spans="1:5">
      <c r="A3525" s="102"/>
      <c r="B3525" s="102"/>
      <c r="C3525" s="102"/>
      <c r="D3525" s="103"/>
      <c r="E3525" s="102"/>
    </row>
    <row r="3526" spans="1:5">
      <c r="A3526" s="102"/>
      <c r="B3526" s="102"/>
      <c r="C3526" s="102"/>
      <c r="D3526" s="103"/>
      <c r="E3526" s="102"/>
    </row>
    <row r="3527" spans="1:5">
      <c r="A3527" s="102"/>
      <c r="B3527" s="102"/>
      <c r="C3527" s="102"/>
      <c r="D3527" s="103"/>
      <c r="E3527" s="102"/>
    </row>
    <row r="3528" spans="1:5">
      <c r="A3528" s="102"/>
      <c r="B3528" s="102"/>
      <c r="C3528" s="102"/>
      <c r="D3528" s="103"/>
      <c r="E3528" s="102"/>
    </row>
    <row r="3529" spans="1:5">
      <c r="A3529" s="102"/>
      <c r="B3529" s="102"/>
      <c r="C3529" s="102"/>
      <c r="D3529" s="103"/>
      <c r="E3529" s="102"/>
    </row>
    <row r="3530" spans="1:5">
      <c r="A3530" s="102"/>
      <c r="B3530" s="102"/>
      <c r="C3530" s="102"/>
      <c r="D3530" s="103"/>
      <c r="E3530" s="102"/>
    </row>
    <row r="3531" spans="1:5">
      <c r="A3531" s="102"/>
      <c r="B3531" s="102"/>
      <c r="C3531" s="102"/>
      <c r="D3531" s="103"/>
      <c r="E3531" s="102"/>
    </row>
    <row r="3532" spans="1:5">
      <c r="A3532" s="102"/>
      <c r="B3532" s="102"/>
      <c r="C3532" s="102"/>
      <c r="D3532" s="103"/>
      <c r="E3532" s="102"/>
    </row>
    <row r="3533" spans="1:5">
      <c r="A3533" s="102"/>
      <c r="B3533" s="102"/>
      <c r="C3533" s="102"/>
      <c r="D3533" s="103"/>
      <c r="E3533" s="102"/>
    </row>
    <row r="3534" spans="1:5">
      <c r="A3534" s="102"/>
      <c r="B3534" s="102"/>
      <c r="C3534" s="102"/>
      <c r="D3534" s="103"/>
      <c r="E3534" s="102"/>
    </row>
    <row r="3535" spans="1:5">
      <c r="A3535" s="102"/>
      <c r="B3535" s="102"/>
      <c r="C3535" s="102"/>
      <c r="D3535" s="103"/>
      <c r="E3535" s="102"/>
    </row>
    <row r="3536" spans="1:5">
      <c r="A3536" s="102"/>
      <c r="B3536" s="102"/>
      <c r="C3536" s="102"/>
      <c r="D3536" s="103"/>
      <c r="E3536" s="102"/>
    </row>
    <row r="3537" spans="1:5">
      <c r="A3537" s="102"/>
      <c r="B3537" s="102"/>
      <c r="C3537" s="102"/>
      <c r="D3537" s="103"/>
      <c r="E3537" s="102"/>
    </row>
    <row r="3538" spans="1:5">
      <c r="A3538" s="102"/>
      <c r="B3538" s="102"/>
      <c r="C3538" s="102"/>
      <c r="D3538" s="103"/>
      <c r="E3538" s="102"/>
    </row>
    <row r="3539" spans="1:5">
      <c r="A3539" s="102"/>
      <c r="B3539" s="102"/>
      <c r="C3539" s="102"/>
      <c r="D3539" s="103"/>
      <c r="E3539" s="102"/>
    </row>
    <row r="3540" spans="1:5">
      <c r="A3540" s="102"/>
      <c r="B3540" s="102"/>
      <c r="C3540" s="102"/>
      <c r="D3540" s="103"/>
      <c r="E3540" s="102"/>
    </row>
    <row r="3541" spans="1:5">
      <c r="A3541" s="102"/>
      <c r="B3541" s="102"/>
      <c r="C3541" s="102"/>
      <c r="D3541" s="103"/>
      <c r="E3541" s="102"/>
    </row>
    <row r="3542" spans="1:5">
      <c r="A3542" s="102"/>
      <c r="B3542" s="102"/>
      <c r="C3542" s="102"/>
      <c r="D3542" s="103"/>
      <c r="E3542" s="102"/>
    </row>
    <row r="3543" spans="1:5">
      <c r="A3543" s="102"/>
      <c r="B3543" s="102"/>
      <c r="C3543" s="102"/>
      <c r="D3543" s="103"/>
      <c r="E3543" s="102"/>
    </row>
    <row r="3544" spans="1:5">
      <c r="A3544" s="102"/>
      <c r="B3544" s="102"/>
      <c r="C3544" s="102"/>
      <c r="D3544" s="103"/>
      <c r="E3544" s="102"/>
    </row>
    <row r="3545" spans="1:5">
      <c r="A3545" s="102"/>
      <c r="B3545" s="102"/>
      <c r="C3545" s="102"/>
      <c r="D3545" s="103"/>
      <c r="E3545" s="102"/>
    </row>
    <row r="3546" spans="1:5">
      <c r="A3546" s="102"/>
      <c r="B3546" s="102"/>
      <c r="C3546" s="102"/>
      <c r="D3546" s="103"/>
      <c r="E3546" s="102"/>
    </row>
    <row r="3547" spans="1:5">
      <c r="A3547" s="102"/>
      <c r="B3547" s="102"/>
      <c r="C3547" s="102"/>
      <c r="D3547" s="103"/>
      <c r="E3547" s="102"/>
    </row>
    <row r="3548" spans="1:5">
      <c r="A3548" s="102"/>
      <c r="B3548" s="102"/>
      <c r="C3548" s="102"/>
      <c r="D3548" s="103"/>
      <c r="E3548" s="102"/>
    </row>
    <row r="3549" spans="1:5">
      <c r="A3549" s="102"/>
      <c r="B3549" s="102"/>
      <c r="C3549" s="102"/>
      <c r="D3549" s="103"/>
      <c r="E3549" s="102"/>
    </row>
    <row r="3550" spans="1:5">
      <c r="A3550" s="102"/>
      <c r="B3550" s="102"/>
      <c r="C3550" s="102"/>
      <c r="D3550" s="103"/>
      <c r="E3550" s="102"/>
    </row>
    <row r="3551" spans="1:5">
      <c r="A3551" s="102"/>
      <c r="B3551" s="102"/>
      <c r="C3551" s="102"/>
      <c r="D3551" s="103"/>
      <c r="E3551" s="102"/>
    </row>
    <row r="3552" spans="1:5">
      <c r="A3552" s="102"/>
      <c r="B3552" s="102"/>
      <c r="C3552" s="102"/>
      <c r="D3552" s="103"/>
      <c r="E3552" s="102"/>
    </row>
    <row r="3553" spans="1:5">
      <c r="A3553" s="102"/>
      <c r="B3553" s="102"/>
      <c r="C3553" s="102"/>
      <c r="D3553" s="103"/>
      <c r="E3553" s="102"/>
    </row>
    <row r="3554" spans="1:5">
      <c r="A3554" s="102"/>
      <c r="B3554" s="102"/>
      <c r="C3554" s="102"/>
      <c r="D3554" s="103"/>
      <c r="E3554" s="102"/>
    </row>
    <row r="3555" spans="1:5">
      <c r="A3555" s="102"/>
      <c r="B3555" s="102"/>
      <c r="C3555" s="102"/>
      <c r="D3555" s="103"/>
      <c r="E3555" s="102"/>
    </row>
    <row r="3556" spans="1:5">
      <c r="A3556" s="102"/>
      <c r="B3556" s="102"/>
      <c r="C3556" s="102"/>
      <c r="D3556" s="103"/>
      <c r="E3556" s="102"/>
    </row>
    <row r="3557" spans="1:5">
      <c r="A3557" s="102"/>
      <c r="B3557" s="102"/>
      <c r="C3557" s="102"/>
      <c r="D3557" s="103"/>
      <c r="E3557" s="102"/>
    </row>
    <row r="3558" spans="1:5">
      <c r="A3558" s="102"/>
      <c r="B3558" s="102"/>
      <c r="C3558" s="102"/>
      <c r="D3558" s="103"/>
      <c r="E3558" s="102"/>
    </row>
    <row r="3559" spans="1:5">
      <c r="A3559" s="102"/>
      <c r="B3559" s="102"/>
      <c r="C3559" s="102"/>
      <c r="D3559" s="103"/>
      <c r="E3559" s="102"/>
    </row>
    <row r="3560" spans="1:5">
      <c r="A3560" s="102"/>
      <c r="B3560" s="102"/>
      <c r="C3560" s="102"/>
      <c r="D3560" s="103"/>
      <c r="E3560" s="102"/>
    </row>
    <row r="3561" spans="1:5">
      <c r="A3561" s="102"/>
      <c r="B3561" s="102"/>
      <c r="C3561" s="102"/>
      <c r="D3561" s="103"/>
      <c r="E3561" s="102"/>
    </row>
    <row r="3562" spans="1:5">
      <c r="A3562" s="102"/>
      <c r="B3562" s="102"/>
      <c r="C3562" s="102"/>
      <c r="D3562" s="103"/>
      <c r="E3562" s="102"/>
    </row>
    <row r="3563" spans="1:5">
      <c r="A3563" s="102"/>
      <c r="B3563" s="102"/>
      <c r="C3563" s="102"/>
      <c r="D3563" s="103"/>
      <c r="E3563" s="102"/>
    </row>
    <row r="3564" spans="1:5">
      <c r="A3564" s="102"/>
      <c r="B3564" s="102"/>
      <c r="C3564" s="102"/>
      <c r="D3564" s="103"/>
      <c r="E3564" s="102"/>
    </row>
    <row r="3565" spans="1:5">
      <c r="A3565" s="102"/>
      <c r="B3565" s="102"/>
      <c r="C3565" s="102"/>
      <c r="D3565" s="103"/>
      <c r="E3565" s="102"/>
    </row>
    <row r="3566" spans="1:5">
      <c r="A3566" s="102"/>
      <c r="B3566" s="102"/>
      <c r="C3566" s="102"/>
      <c r="D3566" s="103"/>
      <c r="E3566" s="102"/>
    </row>
    <row r="3567" spans="1:5">
      <c r="A3567" s="102"/>
      <c r="B3567" s="102"/>
      <c r="C3567" s="102"/>
      <c r="D3567" s="103"/>
      <c r="E3567" s="102"/>
    </row>
    <row r="3568" spans="1:5">
      <c r="A3568" s="102"/>
      <c r="B3568" s="102"/>
      <c r="C3568" s="102"/>
      <c r="D3568" s="103"/>
      <c r="E3568" s="102"/>
    </row>
    <row r="3569" spans="1:5">
      <c r="A3569" s="102"/>
      <c r="B3569" s="102"/>
      <c r="C3569" s="102"/>
      <c r="D3569" s="103"/>
      <c r="E3569" s="102"/>
    </row>
    <row r="3570" spans="1:5">
      <c r="A3570" s="102"/>
      <c r="B3570" s="102"/>
      <c r="C3570" s="102"/>
      <c r="D3570" s="103"/>
      <c r="E3570" s="102"/>
    </row>
    <row r="3571" spans="1:5">
      <c r="A3571" s="102"/>
      <c r="B3571" s="102"/>
      <c r="C3571" s="102"/>
      <c r="D3571" s="103"/>
      <c r="E3571" s="102"/>
    </row>
    <row r="3572" spans="1:5">
      <c r="A3572" s="102"/>
      <c r="B3572" s="102"/>
      <c r="C3572" s="102"/>
      <c r="D3572" s="103"/>
      <c r="E3572" s="102"/>
    </row>
    <row r="3573" spans="1:5">
      <c r="A3573" s="102"/>
      <c r="B3573" s="102"/>
      <c r="C3573" s="102"/>
      <c r="D3573" s="103"/>
      <c r="E3573" s="102"/>
    </row>
    <row r="3574" spans="1:5">
      <c r="A3574" s="102"/>
      <c r="B3574" s="102"/>
      <c r="C3574" s="102"/>
      <c r="D3574" s="103"/>
      <c r="E3574" s="102"/>
    </row>
    <row r="3575" spans="1:5">
      <c r="A3575" s="102"/>
      <c r="B3575" s="102"/>
      <c r="C3575" s="102"/>
      <c r="D3575" s="103"/>
      <c r="E3575" s="102"/>
    </row>
    <row r="3576" spans="1:5">
      <c r="A3576" s="102"/>
      <c r="B3576" s="102"/>
      <c r="C3576" s="102"/>
      <c r="D3576" s="103"/>
      <c r="E3576" s="102"/>
    </row>
    <row r="3577" spans="1:5">
      <c r="A3577" s="102"/>
      <c r="B3577" s="102"/>
      <c r="C3577" s="102"/>
      <c r="D3577" s="103"/>
      <c r="E3577" s="102"/>
    </row>
    <row r="3578" spans="1:5">
      <c r="A3578" s="102"/>
      <c r="B3578" s="102"/>
      <c r="C3578" s="102"/>
      <c r="D3578" s="103"/>
      <c r="E3578" s="102"/>
    </row>
    <row r="3579" spans="1:5">
      <c r="A3579" s="102"/>
      <c r="B3579" s="102"/>
      <c r="C3579" s="102"/>
      <c r="D3579" s="103"/>
      <c r="E3579" s="102"/>
    </row>
    <row r="3580" spans="1:5">
      <c r="A3580" s="102"/>
      <c r="B3580" s="102"/>
      <c r="C3580" s="102"/>
      <c r="D3580" s="103"/>
      <c r="E3580" s="102"/>
    </row>
    <row r="3581" spans="1:5">
      <c r="A3581" s="102"/>
      <c r="B3581" s="102"/>
      <c r="C3581" s="102"/>
      <c r="D3581" s="103"/>
      <c r="E3581" s="102"/>
    </row>
    <row r="3582" spans="1:5">
      <c r="A3582" s="102"/>
      <c r="B3582" s="102"/>
      <c r="C3582" s="102"/>
      <c r="D3582" s="103"/>
      <c r="E3582" s="102"/>
    </row>
    <row r="3583" spans="1:5">
      <c r="A3583" s="102"/>
      <c r="B3583" s="102"/>
      <c r="C3583" s="102"/>
      <c r="D3583" s="103"/>
      <c r="E3583" s="102"/>
    </row>
    <row r="3584" spans="1:5">
      <c r="A3584" s="102"/>
      <c r="B3584" s="102"/>
      <c r="C3584" s="102"/>
      <c r="D3584" s="103"/>
      <c r="E3584" s="102"/>
    </row>
    <row r="3585" spans="1:5">
      <c r="A3585" s="102"/>
      <c r="B3585" s="102"/>
      <c r="C3585" s="102"/>
      <c r="D3585" s="103"/>
      <c r="E3585" s="102"/>
    </row>
    <row r="3586" spans="1:5">
      <c r="A3586" s="102"/>
      <c r="B3586" s="102"/>
      <c r="C3586" s="102"/>
      <c r="D3586" s="103"/>
      <c r="E3586" s="102"/>
    </row>
    <row r="3587" spans="1:5">
      <c r="A3587" s="102"/>
      <c r="B3587" s="102"/>
      <c r="C3587" s="102"/>
      <c r="D3587" s="103"/>
      <c r="E3587" s="102"/>
    </row>
    <row r="3588" spans="1:5">
      <c r="A3588" s="102"/>
      <c r="B3588" s="102"/>
      <c r="C3588" s="102"/>
      <c r="D3588" s="103"/>
      <c r="E3588" s="102"/>
    </row>
    <row r="3589" spans="1:5">
      <c r="A3589" s="102"/>
      <c r="B3589" s="102"/>
      <c r="C3589" s="102"/>
      <c r="D3589" s="103"/>
      <c r="E3589" s="102"/>
    </row>
    <row r="3590" spans="1:5">
      <c r="A3590" s="102"/>
      <c r="B3590" s="102"/>
      <c r="C3590" s="102"/>
      <c r="D3590" s="103"/>
      <c r="E3590" s="102"/>
    </row>
    <row r="3591" spans="1:5">
      <c r="A3591" s="102"/>
      <c r="B3591" s="102"/>
      <c r="C3591" s="102"/>
      <c r="D3591" s="103"/>
      <c r="E3591" s="102"/>
    </row>
    <row r="3592" spans="1:5">
      <c r="A3592" s="102"/>
      <c r="B3592" s="102"/>
      <c r="C3592" s="102"/>
      <c r="D3592" s="103"/>
      <c r="E3592" s="102"/>
    </row>
    <row r="3593" spans="1:5">
      <c r="A3593" s="102"/>
      <c r="B3593" s="102"/>
      <c r="C3593" s="102"/>
      <c r="D3593" s="103"/>
      <c r="E3593" s="102"/>
    </row>
    <row r="3594" spans="1:5">
      <c r="A3594" s="102"/>
      <c r="B3594" s="102"/>
      <c r="C3594" s="102"/>
      <c r="D3594" s="103"/>
      <c r="E3594" s="102"/>
    </row>
    <row r="3595" spans="1:5">
      <c r="A3595" s="102"/>
      <c r="B3595" s="102"/>
      <c r="C3595" s="102"/>
      <c r="D3595" s="103"/>
      <c r="E3595" s="102"/>
    </row>
    <row r="3596" spans="1:5">
      <c r="A3596" s="102"/>
      <c r="B3596" s="102"/>
      <c r="C3596" s="102"/>
      <c r="D3596" s="103"/>
      <c r="E3596" s="102"/>
    </row>
    <row r="3597" spans="1:5">
      <c r="A3597" s="102"/>
      <c r="B3597" s="102"/>
      <c r="C3597" s="102"/>
      <c r="D3597" s="103"/>
      <c r="E3597" s="102"/>
    </row>
    <row r="3598" spans="1:5">
      <c r="A3598" s="102"/>
      <c r="B3598" s="102"/>
      <c r="C3598" s="102"/>
      <c r="D3598" s="103"/>
      <c r="E3598" s="102"/>
    </row>
    <row r="3599" spans="1:5">
      <c r="A3599" s="102"/>
      <c r="B3599" s="102"/>
      <c r="C3599" s="102"/>
      <c r="D3599" s="103"/>
      <c r="E3599" s="102"/>
    </row>
    <row r="3600" spans="1:5">
      <c r="A3600" s="102"/>
      <c r="B3600" s="102"/>
      <c r="C3600" s="102"/>
      <c r="D3600" s="103"/>
      <c r="E3600" s="102"/>
    </row>
    <row r="3601" spans="1:5">
      <c r="A3601" s="102"/>
      <c r="B3601" s="102"/>
      <c r="C3601" s="102"/>
      <c r="D3601" s="103"/>
      <c r="E3601" s="102"/>
    </row>
    <row r="3602" spans="1:5">
      <c r="A3602" s="102"/>
      <c r="B3602" s="102"/>
      <c r="C3602" s="102"/>
      <c r="D3602" s="103"/>
      <c r="E3602" s="102"/>
    </row>
    <row r="3603" spans="1:5">
      <c r="A3603" s="102"/>
      <c r="B3603" s="102"/>
      <c r="C3603" s="102"/>
      <c r="D3603" s="103"/>
      <c r="E3603" s="102"/>
    </row>
    <row r="3604" spans="1:5">
      <c r="A3604" s="102"/>
      <c r="B3604" s="102"/>
      <c r="C3604" s="102"/>
      <c r="D3604" s="103"/>
      <c r="E3604" s="102"/>
    </row>
    <row r="3605" spans="1:5">
      <c r="A3605" s="102"/>
      <c r="B3605" s="102"/>
      <c r="C3605" s="102"/>
      <c r="D3605" s="103"/>
      <c r="E3605" s="102"/>
    </row>
    <row r="3606" spans="1:5">
      <c r="A3606" s="102"/>
      <c r="B3606" s="102"/>
      <c r="C3606" s="102"/>
      <c r="D3606" s="103"/>
      <c r="E3606" s="102"/>
    </row>
    <row r="3607" spans="1:5">
      <c r="A3607" s="102"/>
      <c r="B3607" s="102"/>
      <c r="C3607" s="102"/>
      <c r="D3607" s="103"/>
      <c r="E3607" s="102"/>
    </row>
    <row r="3608" spans="1:5">
      <c r="A3608" s="102"/>
      <c r="B3608" s="102"/>
      <c r="C3608" s="102"/>
      <c r="D3608" s="103"/>
      <c r="E3608" s="102"/>
    </row>
    <row r="3609" spans="1:5">
      <c r="A3609" s="102"/>
      <c r="B3609" s="102"/>
      <c r="C3609" s="102"/>
      <c r="D3609" s="103"/>
      <c r="E3609" s="102"/>
    </row>
    <row r="3610" spans="1:5">
      <c r="A3610" s="102"/>
      <c r="B3610" s="102"/>
      <c r="C3610" s="102"/>
      <c r="D3610" s="103"/>
      <c r="E3610" s="102"/>
    </row>
    <row r="3611" spans="1:5">
      <c r="A3611" s="102"/>
      <c r="B3611" s="102"/>
      <c r="C3611" s="102"/>
      <c r="D3611" s="103"/>
      <c r="E3611" s="102"/>
    </row>
    <row r="3612" spans="1:5">
      <c r="A3612" s="102"/>
      <c r="B3612" s="102"/>
      <c r="C3612" s="102"/>
      <c r="D3612" s="103"/>
      <c r="E3612" s="102"/>
    </row>
    <row r="3613" spans="1:5">
      <c r="A3613" s="102"/>
      <c r="B3613" s="102"/>
      <c r="C3613" s="102"/>
      <c r="D3613" s="103"/>
      <c r="E3613" s="102"/>
    </row>
    <row r="3614" spans="1:5">
      <c r="A3614" s="102"/>
      <c r="B3614" s="102"/>
      <c r="C3614" s="102"/>
      <c r="D3614" s="103"/>
      <c r="E3614" s="102"/>
    </row>
    <row r="3615" spans="1:5">
      <c r="A3615" s="102"/>
      <c r="B3615" s="102"/>
      <c r="C3615" s="102"/>
      <c r="D3615" s="103"/>
      <c r="E3615" s="102"/>
    </row>
    <row r="3616" spans="1:5">
      <c r="A3616" s="102"/>
      <c r="B3616" s="102"/>
      <c r="C3616" s="102"/>
      <c r="D3616" s="103"/>
      <c r="E3616" s="102"/>
    </row>
    <row r="3617" spans="1:5">
      <c r="A3617" s="102"/>
      <c r="B3617" s="102"/>
      <c r="C3617" s="102"/>
      <c r="D3617" s="103"/>
      <c r="E3617" s="102"/>
    </row>
    <row r="3618" spans="1:5">
      <c r="A3618" s="102"/>
      <c r="B3618" s="102"/>
      <c r="C3618" s="102"/>
      <c r="D3618" s="103"/>
      <c r="E3618" s="102"/>
    </row>
    <row r="3619" spans="1:5">
      <c r="A3619" s="102"/>
      <c r="B3619" s="102"/>
      <c r="C3619" s="102"/>
      <c r="D3619" s="103"/>
      <c r="E3619" s="102"/>
    </row>
    <row r="3620" spans="1:5">
      <c r="A3620" s="102"/>
      <c r="B3620" s="102"/>
      <c r="C3620" s="102"/>
      <c r="D3620" s="103"/>
      <c r="E3620" s="102"/>
    </row>
    <row r="3621" spans="1:5">
      <c r="A3621" s="102"/>
      <c r="B3621" s="102"/>
      <c r="C3621" s="102"/>
      <c r="D3621" s="103"/>
      <c r="E3621" s="102"/>
    </row>
    <row r="3622" spans="1:5">
      <c r="A3622" s="102"/>
      <c r="B3622" s="102"/>
      <c r="C3622" s="102"/>
      <c r="D3622" s="103"/>
      <c r="E3622" s="102"/>
    </row>
    <row r="3623" spans="1:5">
      <c r="A3623" s="102"/>
      <c r="B3623" s="102"/>
      <c r="C3623" s="102"/>
      <c r="D3623" s="103"/>
      <c r="E3623" s="102"/>
    </row>
    <row r="3624" spans="1:5">
      <c r="A3624" s="102"/>
      <c r="B3624" s="102"/>
      <c r="C3624" s="102"/>
      <c r="D3624" s="103"/>
      <c r="E3624" s="102"/>
    </row>
    <row r="3625" spans="1:5">
      <c r="A3625" s="102"/>
      <c r="B3625" s="102"/>
      <c r="C3625" s="102"/>
      <c r="D3625" s="103"/>
      <c r="E3625" s="102"/>
    </row>
    <row r="3626" spans="1:5">
      <c r="A3626" s="102"/>
      <c r="B3626" s="102"/>
      <c r="C3626" s="102"/>
      <c r="D3626" s="103"/>
      <c r="E3626" s="102"/>
    </row>
    <row r="3627" spans="1:5">
      <c r="A3627" s="102"/>
      <c r="B3627" s="102"/>
      <c r="C3627" s="102"/>
      <c r="D3627" s="103"/>
      <c r="E3627" s="102"/>
    </row>
    <row r="3628" spans="1:5">
      <c r="A3628" s="102"/>
      <c r="B3628" s="102"/>
      <c r="C3628" s="102"/>
      <c r="D3628" s="103"/>
      <c r="E3628" s="102"/>
    </row>
    <row r="3629" spans="1:5">
      <c r="A3629" s="102"/>
      <c r="B3629" s="102"/>
      <c r="C3629" s="102"/>
      <c r="D3629" s="103"/>
      <c r="E3629" s="102"/>
    </row>
    <row r="3630" spans="1:5">
      <c r="A3630" s="102"/>
      <c r="B3630" s="102"/>
      <c r="C3630" s="102"/>
      <c r="D3630" s="103"/>
      <c r="E3630" s="102"/>
    </row>
    <row r="3631" spans="1:5">
      <c r="A3631" s="102"/>
      <c r="B3631" s="102"/>
      <c r="C3631" s="102"/>
      <c r="D3631" s="103"/>
      <c r="E3631" s="102"/>
    </row>
    <row r="3632" spans="1:5">
      <c r="A3632" s="102"/>
      <c r="B3632" s="102"/>
      <c r="C3632" s="102"/>
      <c r="D3632" s="103"/>
      <c r="E3632" s="102"/>
    </row>
    <row r="3633" spans="1:5">
      <c r="A3633" s="102"/>
      <c r="B3633" s="102"/>
      <c r="C3633" s="102"/>
      <c r="D3633" s="103"/>
      <c r="E3633" s="102"/>
    </row>
    <row r="3634" spans="1:5">
      <c r="A3634" s="102"/>
      <c r="B3634" s="102"/>
      <c r="C3634" s="102"/>
      <c r="D3634" s="103"/>
      <c r="E3634" s="102"/>
    </row>
    <row r="3635" spans="1:5">
      <c r="A3635" s="102"/>
      <c r="B3635" s="102"/>
      <c r="C3635" s="102"/>
      <c r="D3635" s="103"/>
      <c r="E3635" s="102"/>
    </row>
    <row r="3636" spans="1:5">
      <c r="A3636" s="102"/>
      <c r="B3636" s="102"/>
      <c r="C3636" s="102"/>
      <c r="D3636" s="103"/>
      <c r="E3636" s="102"/>
    </row>
    <row r="3637" spans="1:5">
      <c r="A3637" s="102"/>
      <c r="B3637" s="102"/>
      <c r="C3637" s="102"/>
      <c r="D3637" s="103"/>
      <c r="E3637" s="102"/>
    </row>
    <row r="3638" spans="1:5">
      <c r="A3638" s="102"/>
      <c r="B3638" s="102"/>
      <c r="C3638" s="102"/>
      <c r="D3638" s="103"/>
      <c r="E3638" s="102"/>
    </row>
    <row r="3639" spans="1:5">
      <c r="A3639" s="102"/>
      <c r="B3639" s="102"/>
      <c r="C3639" s="102"/>
      <c r="D3639" s="103"/>
      <c r="E3639" s="102"/>
    </row>
    <row r="3640" spans="1:5">
      <c r="A3640" s="102"/>
      <c r="B3640" s="102"/>
      <c r="C3640" s="102"/>
      <c r="D3640" s="103"/>
      <c r="E3640" s="102"/>
    </row>
    <row r="3641" spans="1:5">
      <c r="A3641" s="102"/>
      <c r="B3641" s="102"/>
      <c r="C3641" s="102"/>
      <c r="D3641" s="103"/>
      <c r="E3641" s="102"/>
    </row>
    <row r="3642" spans="1:5">
      <c r="A3642" s="102"/>
      <c r="B3642" s="102"/>
      <c r="C3642" s="102"/>
      <c r="D3642" s="103"/>
      <c r="E3642" s="102"/>
    </row>
    <row r="3643" spans="1:5">
      <c r="A3643" s="102"/>
      <c r="B3643" s="102"/>
      <c r="C3643" s="102"/>
      <c r="D3643" s="103"/>
      <c r="E3643" s="102"/>
    </row>
    <row r="3644" spans="1:5">
      <c r="A3644" s="102"/>
      <c r="B3644" s="102"/>
      <c r="C3644" s="102"/>
      <c r="D3644" s="103"/>
      <c r="E3644" s="102"/>
    </row>
    <row r="3645" spans="1:5">
      <c r="A3645" s="102"/>
      <c r="B3645" s="102"/>
      <c r="C3645" s="102"/>
      <c r="D3645" s="103"/>
      <c r="E3645" s="102"/>
    </row>
    <row r="3646" spans="1:5">
      <c r="A3646" s="102"/>
      <c r="B3646" s="102"/>
      <c r="C3646" s="102"/>
      <c r="D3646" s="103"/>
      <c r="E3646" s="102"/>
    </row>
    <row r="3647" spans="1:5">
      <c r="A3647" s="102"/>
      <c r="B3647" s="102"/>
      <c r="C3647" s="102"/>
      <c r="D3647" s="103"/>
      <c r="E3647" s="102"/>
    </row>
    <row r="3648" spans="1:5">
      <c r="A3648" s="102"/>
      <c r="B3648" s="102"/>
      <c r="C3648" s="102"/>
      <c r="D3648" s="103"/>
      <c r="E3648" s="102"/>
    </row>
    <row r="3649" spans="1:5">
      <c r="A3649" s="102"/>
      <c r="B3649" s="102"/>
      <c r="C3649" s="102"/>
      <c r="D3649" s="103"/>
      <c r="E3649" s="102"/>
    </row>
    <row r="3650" spans="1:5">
      <c r="A3650" s="102"/>
      <c r="B3650" s="102"/>
      <c r="C3650" s="102"/>
      <c r="D3650" s="103"/>
      <c r="E3650" s="102"/>
    </row>
    <row r="3651" spans="1:5">
      <c r="A3651" s="102"/>
      <c r="B3651" s="102"/>
      <c r="C3651" s="102"/>
      <c r="D3651" s="103"/>
      <c r="E3651" s="102"/>
    </row>
    <row r="3652" spans="1:5">
      <c r="A3652" s="102"/>
      <c r="B3652" s="102"/>
      <c r="C3652" s="102"/>
      <c r="D3652" s="103"/>
      <c r="E3652" s="102"/>
    </row>
    <row r="3653" spans="1:5">
      <c r="A3653" s="102"/>
      <c r="B3653" s="102"/>
      <c r="C3653" s="102"/>
      <c r="D3653" s="103"/>
      <c r="E3653" s="102"/>
    </row>
    <row r="3654" spans="1:5">
      <c r="A3654" s="102"/>
      <c r="B3654" s="102"/>
      <c r="C3654" s="102"/>
      <c r="D3654" s="103"/>
      <c r="E3654" s="102"/>
    </row>
    <row r="3655" spans="1:5">
      <c r="A3655" s="102"/>
      <c r="B3655" s="102"/>
      <c r="C3655" s="102"/>
      <c r="D3655" s="103"/>
      <c r="E3655" s="102"/>
    </row>
    <row r="3656" spans="1:5">
      <c r="A3656" s="102"/>
      <c r="B3656" s="102"/>
      <c r="C3656" s="102"/>
      <c r="D3656" s="103"/>
      <c r="E3656" s="102"/>
    </row>
    <row r="3657" spans="1:5">
      <c r="A3657" s="102"/>
      <c r="B3657" s="102"/>
      <c r="C3657" s="102"/>
      <c r="D3657" s="103"/>
      <c r="E3657" s="102"/>
    </row>
    <row r="3658" spans="1:5">
      <c r="A3658" s="102"/>
      <c r="B3658" s="102"/>
      <c r="C3658" s="102"/>
      <c r="D3658" s="103"/>
      <c r="E3658" s="102"/>
    </row>
    <row r="3659" spans="1:5">
      <c r="A3659" s="102"/>
      <c r="B3659" s="102"/>
      <c r="C3659" s="102"/>
      <c r="D3659" s="103"/>
      <c r="E3659" s="102"/>
    </row>
    <row r="3660" spans="1:5">
      <c r="A3660" s="102"/>
      <c r="B3660" s="102"/>
      <c r="C3660" s="102"/>
      <c r="D3660" s="103"/>
      <c r="E3660" s="102"/>
    </row>
    <row r="3661" spans="1:5">
      <c r="A3661" s="102"/>
      <c r="B3661" s="102"/>
      <c r="C3661" s="102"/>
      <c r="D3661" s="103"/>
      <c r="E3661" s="102"/>
    </row>
    <row r="3662" spans="1:5">
      <c r="A3662" s="102"/>
      <c r="B3662" s="102"/>
      <c r="C3662" s="102"/>
      <c r="D3662" s="103"/>
      <c r="E3662" s="102"/>
    </row>
    <row r="3663" spans="1:5">
      <c r="A3663" s="102"/>
      <c r="B3663" s="102"/>
      <c r="C3663" s="102"/>
      <c r="D3663" s="103"/>
      <c r="E3663" s="102"/>
    </row>
    <row r="3664" spans="1:5">
      <c r="A3664" s="102"/>
      <c r="B3664" s="102"/>
      <c r="C3664" s="102"/>
      <c r="D3664" s="103"/>
      <c r="E3664" s="102"/>
    </row>
    <row r="3665" spans="1:5">
      <c r="A3665" s="102"/>
      <c r="B3665" s="102"/>
      <c r="C3665" s="102"/>
      <c r="D3665" s="103"/>
      <c r="E3665" s="102"/>
    </row>
    <row r="3666" spans="1:5">
      <c r="A3666" s="102"/>
      <c r="B3666" s="102"/>
      <c r="C3666" s="102"/>
      <c r="D3666" s="103"/>
      <c r="E3666" s="102"/>
    </row>
    <row r="3667" spans="1:5">
      <c r="A3667" s="102"/>
      <c r="B3667" s="102"/>
      <c r="C3667" s="102"/>
      <c r="D3667" s="103"/>
      <c r="E3667" s="102"/>
    </row>
    <row r="3668" spans="1:5">
      <c r="A3668" s="102"/>
      <c r="B3668" s="102"/>
      <c r="C3668" s="102"/>
      <c r="D3668" s="103"/>
      <c r="E3668" s="102"/>
    </row>
    <row r="3669" spans="1:5">
      <c r="A3669" s="102"/>
      <c r="B3669" s="102"/>
      <c r="C3669" s="102"/>
      <c r="D3669" s="103"/>
      <c r="E3669" s="102"/>
    </row>
    <row r="3670" spans="1:5">
      <c r="A3670" s="102"/>
      <c r="B3670" s="102"/>
      <c r="C3670" s="102"/>
      <c r="D3670" s="103"/>
      <c r="E3670" s="102"/>
    </row>
    <row r="3671" spans="1:5">
      <c r="A3671" s="102"/>
      <c r="B3671" s="102"/>
      <c r="C3671" s="102"/>
      <c r="D3671" s="103"/>
      <c r="E3671" s="102"/>
    </row>
    <row r="3672" spans="1:5">
      <c r="A3672" s="102"/>
      <c r="B3672" s="102"/>
      <c r="C3672" s="102"/>
      <c r="D3672" s="103"/>
      <c r="E3672" s="102"/>
    </row>
    <row r="3673" spans="1:5">
      <c r="A3673" s="102"/>
      <c r="B3673" s="102"/>
      <c r="C3673" s="102"/>
      <c r="D3673" s="103"/>
      <c r="E3673" s="102"/>
    </row>
    <row r="3674" spans="1:5">
      <c r="A3674" s="102"/>
      <c r="B3674" s="102"/>
      <c r="C3674" s="102"/>
      <c r="D3674" s="103"/>
      <c r="E3674" s="102"/>
    </row>
    <row r="3675" spans="1:5">
      <c r="A3675" s="102"/>
      <c r="B3675" s="102"/>
      <c r="C3675" s="102"/>
      <c r="D3675" s="103"/>
      <c r="E3675" s="102"/>
    </row>
    <row r="3676" spans="1:5">
      <c r="A3676" s="102"/>
      <c r="B3676" s="102"/>
      <c r="C3676" s="102"/>
      <c r="D3676" s="103"/>
      <c r="E3676" s="102"/>
    </row>
    <row r="3677" spans="1:5">
      <c r="A3677" s="102"/>
      <c r="B3677" s="102"/>
      <c r="C3677" s="102"/>
      <c r="D3677" s="103"/>
      <c r="E3677" s="102"/>
    </row>
    <row r="3678" spans="1:5">
      <c r="A3678" s="102"/>
      <c r="B3678" s="102"/>
      <c r="C3678" s="102"/>
      <c r="D3678" s="103"/>
      <c r="E3678" s="102"/>
    </row>
    <row r="3679" spans="1:5">
      <c r="A3679" s="102"/>
      <c r="B3679" s="102"/>
      <c r="C3679" s="102"/>
      <c r="D3679" s="103"/>
      <c r="E3679" s="102"/>
    </row>
    <row r="3680" spans="1:5">
      <c r="A3680" s="102"/>
      <c r="B3680" s="102"/>
      <c r="C3680" s="102"/>
      <c r="D3680" s="103"/>
      <c r="E3680" s="102"/>
    </row>
    <row r="3681" spans="1:5">
      <c r="A3681" s="102"/>
      <c r="B3681" s="102"/>
      <c r="C3681" s="102"/>
      <c r="D3681" s="103"/>
      <c r="E3681" s="102"/>
    </row>
    <row r="3682" spans="1:5">
      <c r="A3682" s="102"/>
      <c r="B3682" s="102"/>
      <c r="C3682" s="102"/>
      <c r="D3682" s="103"/>
      <c r="E3682" s="102"/>
    </row>
    <row r="3683" spans="1:5">
      <c r="A3683" s="102"/>
      <c r="B3683" s="102"/>
      <c r="C3683" s="102"/>
      <c r="D3683" s="103"/>
      <c r="E3683" s="102"/>
    </row>
    <row r="3684" spans="1:5">
      <c r="A3684" s="102"/>
      <c r="B3684" s="102"/>
      <c r="C3684" s="102"/>
      <c r="D3684" s="103"/>
      <c r="E3684" s="102"/>
    </row>
    <row r="3685" spans="1:5">
      <c r="A3685" s="102"/>
      <c r="B3685" s="102"/>
      <c r="C3685" s="102"/>
      <c r="D3685" s="103"/>
      <c r="E3685" s="102"/>
    </row>
    <row r="3686" spans="1:5">
      <c r="A3686" s="102"/>
      <c r="B3686" s="102"/>
      <c r="C3686" s="102"/>
      <c r="D3686" s="103"/>
      <c r="E3686" s="102"/>
    </row>
    <row r="3687" spans="1:5">
      <c r="A3687" s="102"/>
      <c r="B3687" s="102"/>
      <c r="C3687" s="102"/>
      <c r="D3687" s="103"/>
      <c r="E3687" s="102"/>
    </row>
    <row r="3688" spans="1:5">
      <c r="A3688" s="102"/>
      <c r="B3688" s="102"/>
      <c r="C3688" s="102"/>
      <c r="D3688" s="103"/>
      <c r="E3688" s="102"/>
    </row>
    <row r="3689" spans="1:5">
      <c r="A3689" s="102"/>
      <c r="B3689" s="102"/>
      <c r="C3689" s="102"/>
      <c r="D3689" s="103"/>
      <c r="E3689" s="102"/>
    </row>
    <row r="3690" spans="1:5">
      <c r="A3690" s="102"/>
      <c r="B3690" s="102"/>
      <c r="C3690" s="102"/>
      <c r="D3690" s="103"/>
      <c r="E3690" s="102"/>
    </row>
    <row r="3691" spans="1:5">
      <c r="A3691" s="102"/>
      <c r="B3691" s="102"/>
      <c r="C3691" s="102"/>
      <c r="D3691" s="103"/>
      <c r="E3691" s="102"/>
    </row>
    <row r="3692" spans="1:5">
      <c r="A3692" s="102"/>
      <c r="B3692" s="102"/>
      <c r="C3692" s="102"/>
      <c r="D3692" s="103"/>
      <c r="E3692" s="102"/>
    </row>
    <row r="3693" spans="1:5">
      <c r="A3693" s="102"/>
      <c r="B3693" s="102"/>
      <c r="C3693" s="102"/>
      <c r="D3693" s="103"/>
      <c r="E3693" s="102"/>
    </row>
    <row r="3694" spans="1:5">
      <c r="A3694" s="102"/>
      <c r="B3694" s="102"/>
      <c r="C3694" s="102"/>
      <c r="D3694" s="103"/>
      <c r="E3694" s="102"/>
    </row>
    <row r="3695" spans="1:5">
      <c r="A3695" s="102"/>
      <c r="B3695" s="102"/>
      <c r="C3695" s="102"/>
      <c r="D3695" s="103"/>
      <c r="E3695" s="102"/>
    </row>
    <row r="3696" spans="1:5">
      <c r="A3696" s="102"/>
      <c r="B3696" s="102"/>
      <c r="C3696" s="102"/>
      <c r="D3696" s="103"/>
      <c r="E3696" s="102"/>
    </row>
    <row r="3697" spans="1:5">
      <c r="A3697" s="102"/>
      <c r="B3697" s="102"/>
      <c r="C3697" s="102"/>
      <c r="D3697" s="103"/>
      <c r="E3697" s="102"/>
    </row>
    <row r="3698" spans="1:5">
      <c r="A3698" s="102"/>
      <c r="B3698" s="102"/>
      <c r="C3698" s="102"/>
      <c r="D3698" s="103"/>
      <c r="E3698" s="102"/>
    </row>
    <row r="3699" spans="1:5">
      <c r="A3699" s="102"/>
      <c r="B3699" s="102"/>
      <c r="C3699" s="102"/>
      <c r="D3699" s="103"/>
      <c r="E3699" s="102"/>
    </row>
    <row r="3700" spans="1:5">
      <c r="A3700" s="102"/>
      <c r="B3700" s="102"/>
      <c r="C3700" s="102"/>
      <c r="D3700" s="103"/>
      <c r="E3700" s="102"/>
    </row>
    <row r="3701" spans="1:5">
      <c r="A3701" s="102"/>
      <c r="B3701" s="102"/>
      <c r="C3701" s="102"/>
      <c r="D3701" s="103"/>
      <c r="E3701" s="102"/>
    </row>
    <row r="3702" spans="1:5">
      <c r="A3702" s="102"/>
      <c r="B3702" s="102"/>
      <c r="C3702" s="102"/>
      <c r="D3702" s="103"/>
      <c r="E3702" s="102"/>
    </row>
    <row r="3703" spans="1:5">
      <c r="A3703" s="102"/>
      <c r="B3703" s="102"/>
      <c r="C3703" s="102"/>
      <c r="D3703" s="103"/>
      <c r="E3703" s="102"/>
    </row>
    <row r="3704" spans="1:5">
      <c r="A3704" s="102"/>
      <c r="B3704" s="102"/>
      <c r="C3704" s="102"/>
      <c r="D3704" s="103"/>
      <c r="E3704" s="102"/>
    </row>
    <row r="3705" spans="1:5">
      <c r="A3705" s="102"/>
      <c r="B3705" s="102"/>
      <c r="C3705" s="102"/>
      <c r="D3705" s="103"/>
      <c r="E3705" s="102"/>
    </row>
    <row r="3706" spans="1:5">
      <c r="A3706" s="102"/>
      <c r="B3706" s="102"/>
      <c r="C3706" s="102"/>
      <c r="D3706" s="103"/>
      <c r="E3706" s="102"/>
    </row>
    <row r="3707" spans="1:5">
      <c r="A3707" s="102"/>
      <c r="B3707" s="102"/>
      <c r="C3707" s="102"/>
      <c r="D3707" s="103"/>
      <c r="E3707" s="102"/>
    </row>
    <row r="3708" spans="1:5">
      <c r="A3708" s="102"/>
      <c r="B3708" s="102"/>
      <c r="C3708" s="102"/>
      <c r="D3708" s="103"/>
      <c r="E3708" s="102"/>
    </row>
    <row r="3709" spans="1:5">
      <c r="A3709" s="102"/>
      <c r="B3709" s="102"/>
      <c r="C3709" s="102"/>
      <c r="D3709" s="103"/>
      <c r="E3709" s="102"/>
    </row>
    <row r="3710" spans="1:5">
      <c r="A3710" s="102"/>
      <c r="B3710" s="102"/>
      <c r="C3710" s="102"/>
      <c r="D3710" s="103"/>
      <c r="E3710" s="102"/>
    </row>
    <row r="3711" spans="1:5">
      <c r="A3711" s="102"/>
      <c r="B3711" s="102"/>
      <c r="C3711" s="102"/>
      <c r="D3711" s="103"/>
      <c r="E3711" s="102"/>
    </row>
    <row r="3712" spans="1:5">
      <c r="A3712" s="102"/>
      <c r="B3712" s="102"/>
      <c r="C3712" s="102"/>
      <c r="D3712" s="103"/>
      <c r="E3712" s="102"/>
    </row>
    <row r="3713" spans="1:5">
      <c r="A3713" s="102"/>
      <c r="B3713" s="102"/>
      <c r="C3713" s="102"/>
      <c r="D3713" s="103"/>
      <c r="E3713" s="102"/>
    </row>
    <row r="3714" spans="1:5">
      <c r="A3714" s="102"/>
      <c r="B3714" s="102"/>
      <c r="C3714" s="102"/>
      <c r="D3714" s="103"/>
      <c r="E3714" s="102"/>
    </row>
    <row r="3715" spans="1:5">
      <c r="A3715" s="102"/>
      <c r="B3715" s="102"/>
      <c r="C3715" s="102"/>
      <c r="D3715" s="103"/>
      <c r="E3715" s="102"/>
    </row>
    <row r="3716" spans="1:5">
      <c r="A3716" s="102"/>
      <c r="B3716" s="102"/>
      <c r="C3716" s="102"/>
      <c r="D3716" s="103"/>
      <c r="E3716" s="102"/>
    </row>
    <row r="3717" spans="1:5">
      <c r="A3717" s="102"/>
      <c r="B3717" s="102"/>
      <c r="C3717" s="102"/>
      <c r="D3717" s="103"/>
      <c r="E3717" s="102"/>
    </row>
    <row r="3718" spans="1:5">
      <c r="A3718" s="102"/>
      <c r="B3718" s="102"/>
      <c r="C3718" s="102"/>
      <c r="D3718" s="103"/>
      <c r="E3718" s="102"/>
    </row>
    <row r="3719" spans="1:5">
      <c r="A3719" s="102"/>
      <c r="B3719" s="102"/>
      <c r="C3719" s="102"/>
      <c r="D3719" s="103"/>
      <c r="E3719" s="102"/>
    </row>
    <row r="3720" spans="1:5">
      <c r="A3720" s="102"/>
      <c r="B3720" s="102"/>
      <c r="C3720" s="102"/>
      <c r="D3720" s="103"/>
      <c r="E3720" s="102"/>
    </row>
    <row r="3721" spans="1:5">
      <c r="A3721" s="102"/>
      <c r="B3721" s="102"/>
      <c r="C3721" s="102"/>
      <c r="D3721" s="103"/>
      <c r="E3721" s="102"/>
    </row>
    <row r="3722" spans="1:5">
      <c r="A3722" s="102"/>
      <c r="B3722" s="102"/>
      <c r="C3722" s="102"/>
      <c r="D3722" s="103"/>
      <c r="E3722" s="102"/>
    </row>
    <row r="3723" spans="1:5">
      <c r="A3723" s="102"/>
      <c r="B3723" s="102"/>
      <c r="C3723" s="102"/>
      <c r="D3723" s="103"/>
      <c r="E3723" s="102"/>
    </row>
    <row r="3724" spans="1:5">
      <c r="A3724" s="102"/>
      <c r="B3724" s="102"/>
      <c r="C3724" s="102"/>
      <c r="D3724" s="103"/>
      <c r="E3724" s="102"/>
    </row>
    <row r="3725" spans="1:5">
      <c r="A3725" s="102"/>
      <c r="B3725" s="102"/>
      <c r="C3725" s="102"/>
      <c r="D3725" s="103"/>
      <c r="E3725" s="102"/>
    </row>
    <row r="3726" spans="1:5">
      <c r="A3726" s="102"/>
      <c r="B3726" s="102"/>
      <c r="C3726" s="102"/>
      <c r="D3726" s="103"/>
      <c r="E3726" s="102"/>
    </row>
    <row r="3727" spans="1:5">
      <c r="A3727" s="102"/>
      <c r="B3727" s="102"/>
      <c r="C3727" s="102"/>
      <c r="D3727" s="103"/>
      <c r="E3727" s="102"/>
    </row>
    <row r="3728" spans="1:5">
      <c r="A3728" s="102"/>
      <c r="B3728" s="102"/>
      <c r="C3728" s="102"/>
      <c r="D3728" s="103"/>
      <c r="E3728" s="102"/>
    </row>
    <row r="3729" spans="1:5">
      <c r="A3729" s="102"/>
      <c r="B3729" s="102"/>
      <c r="C3729" s="102"/>
      <c r="D3729" s="103"/>
      <c r="E3729" s="102"/>
    </row>
    <row r="3730" spans="1:5">
      <c r="A3730" s="102"/>
      <c r="B3730" s="102"/>
      <c r="C3730" s="102"/>
      <c r="D3730" s="103"/>
      <c r="E3730" s="102"/>
    </row>
    <row r="3731" spans="1:5">
      <c r="A3731" s="102"/>
      <c r="B3731" s="102"/>
      <c r="C3731" s="102"/>
      <c r="D3731" s="103"/>
      <c r="E3731" s="102"/>
    </row>
    <row r="3732" spans="1:5">
      <c r="A3732" s="102"/>
      <c r="B3732" s="102"/>
      <c r="C3732" s="102"/>
      <c r="D3732" s="103"/>
      <c r="E3732" s="102"/>
    </row>
    <row r="3733" spans="1:5">
      <c r="A3733" s="102"/>
      <c r="B3733" s="102"/>
      <c r="C3733" s="102"/>
      <c r="D3733" s="103"/>
      <c r="E3733" s="102"/>
    </row>
    <row r="3734" spans="1:5">
      <c r="A3734" s="102"/>
      <c r="B3734" s="102"/>
      <c r="C3734" s="102"/>
      <c r="D3734" s="103"/>
      <c r="E3734" s="102"/>
    </row>
    <row r="3735" spans="1:5">
      <c r="A3735" s="102"/>
      <c r="B3735" s="102"/>
      <c r="C3735" s="102"/>
      <c r="D3735" s="103"/>
      <c r="E3735" s="102"/>
    </row>
    <row r="3736" spans="1:5">
      <c r="A3736" s="102"/>
      <c r="B3736" s="102"/>
      <c r="C3736" s="102"/>
      <c r="D3736" s="103"/>
      <c r="E3736" s="102"/>
    </row>
    <row r="3737" spans="1:5">
      <c r="A3737" s="102"/>
      <c r="B3737" s="102"/>
      <c r="C3737" s="102"/>
      <c r="D3737" s="103"/>
      <c r="E3737" s="102"/>
    </row>
    <row r="3738" spans="1:5">
      <c r="A3738" s="102"/>
      <c r="B3738" s="102"/>
      <c r="C3738" s="102"/>
      <c r="D3738" s="103"/>
      <c r="E3738" s="102"/>
    </row>
    <row r="3739" spans="1:5">
      <c r="A3739" s="102"/>
      <c r="B3739" s="102"/>
      <c r="C3739" s="102"/>
      <c r="D3739" s="103"/>
      <c r="E3739" s="102"/>
    </row>
    <row r="3740" spans="1:5">
      <c r="A3740" s="102"/>
      <c r="B3740" s="102"/>
      <c r="C3740" s="102"/>
      <c r="D3740" s="103"/>
      <c r="E3740" s="102"/>
    </row>
    <row r="3741" spans="1:5">
      <c r="A3741" s="102"/>
      <c r="B3741" s="102"/>
      <c r="C3741" s="102"/>
      <c r="D3741" s="103"/>
      <c r="E3741" s="102"/>
    </row>
    <row r="3742" spans="1:5">
      <c r="A3742" s="102"/>
      <c r="B3742" s="102"/>
      <c r="C3742" s="102"/>
      <c r="D3742" s="103"/>
      <c r="E3742" s="102"/>
    </row>
    <row r="3743" spans="1:5">
      <c r="A3743" s="102"/>
      <c r="B3743" s="102"/>
      <c r="C3743" s="102"/>
      <c r="D3743" s="103"/>
      <c r="E3743" s="102"/>
    </row>
    <row r="3744" spans="1:5">
      <c r="A3744" s="102"/>
      <c r="B3744" s="102"/>
      <c r="C3744" s="102"/>
      <c r="D3744" s="103"/>
      <c r="E3744" s="102"/>
    </row>
    <row r="3745" spans="1:5">
      <c r="A3745" s="102"/>
      <c r="B3745" s="102"/>
      <c r="C3745" s="102"/>
      <c r="D3745" s="103"/>
      <c r="E3745" s="102"/>
    </row>
    <row r="3746" spans="1:5">
      <c r="A3746" s="102"/>
      <c r="B3746" s="102"/>
      <c r="C3746" s="102"/>
      <c r="D3746" s="103"/>
      <c r="E3746" s="102"/>
    </row>
    <row r="3747" spans="1:5">
      <c r="A3747" s="102"/>
      <c r="B3747" s="102"/>
      <c r="C3747" s="102"/>
      <c r="D3747" s="103"/>
      <c r="E3747" s="102"/>
    </row>
    <row r="3748" spans="1:5">
      <c r="A3748" s="102"/>
      <c r="B3748" s="102"/>
      <c r="C3748" s="102"/>
      <c r="D3748" s="103"/>
      <c r="E3748" s="102"/>
    </row>
    <row r="3749" spans="1:5">
      <c r="A3749" s="102"/>
      <c r="B3749" s="102"/>
      <c r="C3749" s="102"/>
      <c r="D3749" s="103"/>
      <c r="E3749" s="102"/>
    </row>
    <row r="3750" spans="1:5">
      <c r="A3750" s="102"/>
      <c r="B3750" s="102"/>
      <c r="C3750" s="102"/>
      <c r="D3750" s="103"/>
      <c r="E3750" s="102"/>
    </row>
    <row r="3751" spans="1:5">
      <c r="A3751" s="102"/>
      <c r="B3751" s="102"/>
      <c r="C3751" s="102"/>
      <c r="D3751" s="103"/>
      <c r="E3751" s="102"/>
    </row>
    <row r="3752" spans="1:5">
      <c r="A3752" s="102"/>
      <c r="B3752" s="102"/>
      <c r="C3752" s="102"/>
      <c r="D3752" s="103"/>
      <c r="E3752" s="102"/>
    </row>
    <row r="3753" spans="1:5">
      <c r="A3753" s="102"/>
      <c r="B3753" s="102"/>
      <c r="C3753" s="102"/>
      <c r="D3753" s="103"/>
      <c r="E3753" s="102"/>
    </row>
    <row r="3754" spans="1:5">
      <c r="A3754" s="102"/>
      <c r="B3754" s="102"/>
      <c r="C3754" s="102"/>
      <c r="D3754" s="103"/>
      <c r="E3754" s="102"/>
    </row>
    <row r="3755" spans="1:5">
      <c r="A3755" s="102"/>
      <c r="B3755" s="102"/>
      <c r="C3755" s="102"/>
      <c r="D3755" s="103"/>
      <c r="E3755" s="102"/>
    </row>
    <row r="3756" spans="1:5">
      <c r="A3756" s="102"/>
      <c r="B3756" s="102"/>
      <c r="C3756" s="102"/>
      <c r="D3756" s="103"/>
      <c r="E3756" s="102"/>
    </row>
    <row r="3757" spans="1:5">
      <c r="A3757" s="102"/>
      <c r="B3757" s="102"/>
      <c r="C3757" s="102"/>
      <c r="D3757" s="103"/>
      <c r="E3757" s="102"/>
    </row>
    <row r="3758" spans="1:5">
      <c r="A3758" s="102"/>
      <c r="B3758" s="102"/>
      <c r="C3758" s="102"/>
      <c r="D3758" s="103"/>
      <c r="E3758" s="102"/>
    </row>
    <row r="3759" spans="1:5">
      <c r="A3759" s="102"/>
      <c r="B3759" s="102"/>
      <c r="C3759" s="102"/>
      <c r="D3759" s="103"/>
      <c r="E3759" s="102"/>
    </row>
    <row r="3760" spans="1:5">
      <c r="A3760" s="102"/>
      <c r="B3760" s="102"/>
      <c r="C3760" s="102"/>
      <c r="D3760" s="103"/>
      <c r="E3760" s="102"/>
    </row>
    <row r="3761" spans="1:5">
      <c r="A3761" s="102"/>
      <c r="B3761" s="102"/>
      <c r="C3761" s="102"/>
      <c r="D3761" s="103"/>
      <c r="E3761" s="102"/>
    </row>
    <row r="3762" spans="1:5">
      <c r="A3762" s="102"/>
      <c r="B3762" s="102"/>
      <c r="C3762" s="102"/>
      <c r="D3762" s="103"/>
      <c r="E3762" s="102"/>
    </row>
    <row r="3763" spans="1:5">
      <c r="A3763" s="102"/>
      <c r="B3763" s="102"/>
      <c r="C3763" s="102"/>
      <c r="D3763" s="103"/>
      <c r="E3763" s="102"/>
    </row>
    <row r="3764" spans="1:5">
      <c r="A3764" s="102"/>
      <c r="B3764" s="102"/>
      <c r="C3764" s="102"/>
      <c r="D3764" s="103"/>
      <c r="E3764" s="102"/>
    </row>
    <row r="3765" spans="1:5">
      <c r="A3765" s="102"/>
      <c r="B3765" s="102"/>
      <c r="C3765" s="102"/>
      <c r="D3765" s="103"/>
      <c r="E3765" s="102"/>
    </row>
    <row r="3766" spans="1:5">
      <c r="A3766" s="102"/>
      <c r="B3766" s="102"/>
      <c r="C3766" s="102"/>
      <c r="D3766" s="103"/>
      <c r="E3766" s="102"/>
    </row>
    <row r="3767" spans="1:5">
      <c r="A3767" s="102"/>
      <c r="B3767" s="102"/>
      <c r="C3767" s="102"/>
      <c r="D3767" s="103"/>
      <c r="E3767" s="102"/>
    </row>
    <row r="3768" spans="1:5">
      <c r="A3768" s="102"/>
      <c r="B3768" s="102"/>
      <c r="C3768" s="102"/>
      <c r="D3768" s="103"/>
      <c r="E3768" s="102"/>
    </row>
    <row r="3769" spans="1:5">
      <c r="A3769" s="102"/>
      <c r="B3769" s="102"/>
      <c r="C3769" s="102"/>
      <c r="D3769" s="103"/>
      <c r="E3769" s="102"/>
    </row>
    <row r="3770" spans="1:5">
      <c r="A3770" s="102"/>
      <c r="B3770" s="102"/>
      <c r="C3770" s="102"/>
      <c r="D3770" s="103"/>
      <c r="E3770" s="102"/>
    </row>
    <row r="3771" spans="1:5">
      <c r="A3771" s="102"/>
      <c r="B3771" s="102"/>
      <c r="C3771" s="102"/>
      <c r="D3771" s="103"/>
      <c r="E3771" s="102"/>
    </row>
    <row r="3772" spans="1:5">
      <c r="A3772" s="102"/>
      <c r="B3772" s="102"/>
      <c r="C3772" s="102"/>
      <c r="D3772" s="103"/>
      <c r="E3772" s="102"/>
    </row>
    <row r="3773" spans="1:5">
      <c r="A3773" s="102"/>
      <c r="B3773" s="102"/>
      <c r="C3773" s="102"/>
      <c r="D3773" s="103"/>
      <c r="E3773" s="102"/>
    </row>
    <row r="3774" spans="1:5">
      <c r="A3774" s="102"/>
      <c r="B3774" s="102"/>
      <c r="C3774" s="102"/>
      <c r="D3774" s="103"/>
      <c r="E3774" s="102"/>
    </row>
    <row r="3775" spans="1:5">
      <c r="A3775" s="102"/>
      <c r="B3775" s="102"/>
      <c r="C3775" s="102"/>
      <c r="D3775" s="103"/>
      <c r="E3775" s="102"/>
    </row>
    <row r="3776" spans="1:5">
      <c r="A3776" s="102"/>
      <c r="B3776" s="102"/>
      <c r="C3776" s="102"/>
      <c r="D3776" s="103"/>
      <c r="E3776" s="102"/>
    </row>
    <row r="3777" spans="1:5">
      <c r="A3777" s="102"/>
      <c r="B3777" s="102"/>
      <c r="C3777" s="102"/>
      <c r="D3777" s="103"/>
      <c r="E3777" s="102"/>
    </row>
    <row r="3778" spans="1:5">
      <c r="A3778" s="102"/>
      <c r="B3778" s="102"/>
      <c r="C3778" s="102"/>
      <c r="D3778" s="103"/>
      <c r="E3778" s="102"/>
    </row>
    <row r="3779" spans="1:5">
      <c r="A3779" s="102"/>
      <c r="B3779" s="102"/>
      <c r="C3779" s="102"/>
      <c r="D3779" s="103"/>
      <c r="E3779" s="102"/>
    </row>
    <row r="3780" spans="1:5">
      <c r="A3780" s="102"/>
      <c r="B3780" s="102"/>
      <c r="C3780" s="102"/>
      <c r="D3780" s="103"/>
      <c r="E3780" s="102"/>
    </row>
    <row r="3781" spans="1:5">
      <c r="A3781" s="102"/>
      <c r="B3781" s="102"/>
      <c r="C3781" s="102"/>
      <c r="D3781" s="103"/>
      <c r="E3781" s="102"/>
    </row>
    <row r="3782" spans="1:5">
      <c r="A3782" s="102"/>
      <c r="B3782" s="102"/>
      <c r="C3782" s="102"/>
      <c r="D3782" s="103"/>
      <c r="E3782" s="102"/>
    </row>
    <row r="3783" spans="1:5">
      <c r="A3783" s="102"/>
      <c r="B3783" s="102"/>
      <c r="C3783" s="102"/>
      <c r="D3783" s="103"/>
      <c r="E3783" s="102"/>
    </row>
    <row r="3784" spans="1:5">
      <c r="A3784" s="102"/>
      <c r="B3784" s="102"/>
      <c r="C3784" s="102"/>
      <c r="D3784" s="103"/>
      <c r="E3784" s="102"/>
    </row>
    <row r="3785" spans="1:5">
      <c r="A3785" s="102"/>
      <c r="B3785" s="102"/>
      <c r="C3785" s="102"/>
      <c r="D3785" s="103"/>
      <c r="E3785" s="102"/>
    </row>
    <row r="3786" spans="1:5">
      <c r="A3786" s="102"/>
      <c r="B3786" s="102"/>
      <c r="C3786" s="102"/>
      <c r="D3786" s="103"/>
      <c r="E3786" s="102"/>
    </row>
    <row r="3787" spans="1:5">
      <c r="A3787" s="102"/>
      <c r="B3787" s="102"/>
      <c r="C3787" s="102"/>
      <c r="D3787" s="103"/>
      <c r="E3787" s="102"/>
    </row>
    <row r="3788" spans="1:5">
      <c r="A3788" s="102"/>
      <c r="B3788" s="102"/>
      <c r="C3788" s="102"/>
      <c r="D3788" s="103"/>
      <c r="E3788" s="102"/>
    </row>
    <row r="3789" spans="1:5">
      <c r="A3789" s="102"/>
      <c r="B3789" s="102"/>
      <c r="C3789" s="102"/>
      <c r="D3789" s="103"/>
      <c r="E3789" s="102"/>
    </row>
    <row r="3790" spans="1:5">
      <c r="A3790" s="102"/>
      <c r="B3790" s="102"/>
      <c r="C3790" s="102"/>
      <c r="D3790" s="103"/>
      <c r="E3790" s="102"/>
    </row>
    <row r="3791" spans="1:5">
      <c r="A3791" s="102"/>
      <c r="B3791" s="102"/>
      <c r="C3791" s="102"/>
      <c r="D3791" s="103"/>
      <c r="E3791" s="102"/>
    </row>
    <row r="3792" spans="1:5">
      <c r="A3792" s="102"/>
      <c r="B3792" s="102"/>
      <c r="C3792" s="102"/>
      <c r="D3792" s="103"/>
      <c r="E3792" s="102"/>
    </row>
    <row r="3793" spans="1:5">
      <c r="A3793" s="102"/>
      <c r="B3793" s="102"/>
      <c r="C3793" s="102"/>
      <c r="D3793" s="103"/>
      <c r="E3793" s="102"/>
    </row>
    <row r="3794" spans="1:5">
      <c r="A3794" s="102"/>
      <c r="B3794" s="102"/>
      <c r="C3794" s="102"/>
      <c r="D3794" s="103"/>
      <c r="E3794" s="102"/>
    </row>
    <row r="3795" spans="1:5">
      <c r="A3795" s="102"/>
      <c r="B3795" s="102"/>
      <c r="C3795" s="102"/>
      <c r="D3795" s="103"/>
      <c r="E3795" s="102"/>
    </row>
    <row r="3796" spans="1:5">
      <c r="A3796" s="102"/>
      <c r="B3796" s="102"/>
      <c r="C3796" s="102"/>
      <c r="D3796" s="103"/>
      <c r="E3796" s="102"/>
    </row>
    <row r="3797" spans="1:5">
      <c r="A3797" s="102"/>
      <c r="B3797" s="102"/>
      <c r="C3797" s="102"/>
      <c r="D3797" s="103"/>
      <c r="E3797" s="102"/>
    </row>
    <row r="3798" spans="1:5">
      <c r="A3798" s="102"/>
      <c r="B3798" s="102"/>
      <c r="C3798" s="102"/>
      <c r="D3798" s="103"/>
      <c r="E3798" s="102"/>
    </row>
    <row r="3799" spans="1:5">
      <c r="A3799" s="102"/>
      <c r="B3799" s="102"/>
      <c r="C3799" s="102"/>
      <c r="D3799" s="103"/>
      <c r="E3799" s="102"/>
    </row>
    <row r="3800" spans="1:5">
      <c r="A3800" s="102"/>
      <c r="B3800" s="102"/>
      <c r="C3800" s="102"/>
      <c r="D3800" s="103"/>
      <c r="E3800" s="102"/>
    </row>
    <row r="3801" spans="1:5">
      <c r="A3801" s="102"/>
      <c r="B3801" s="102"/>
      <c r="C3801" s="102"/>
      <c r="D3801" s="103"/>
      <c r="E3801" s="102"/>
    </row>
    <row r="3802" spans="1:5">
      <c r="A3802" s="102"/>
      <c r="B3802" s="102"/>
      <c r="C3802" s="102"/>
      <c r="D3802" s="103"/>
      <c r="E3802" s="102"/>
    </row>
    <row r="3803" spans="1:5">
      <c r="A3803" s="102"/>
      <c r="B3803" s="102"/>
      <c r="C3803" s="102"/>
      <c r="D3803" s="103"/>
      <c r="E3803" s="102"/>
    </row>
    <row r="3804" spans="1:5">
      <c r="A3804" s="102"/>
      <c r="B3804" s="102"/>
      <c r="C3804" s="102"/>
      <c r="D3804" s="103"/>
      <c r="E3804" s="102"/>
    </row>
    <row r="3805" spans="1:5">
      <c r="A3805" s="102"/>
      <c r="B3805" s="102"/>
      <c r="C3805" s="102"/>
      <c r="D3805" s="103"/>
      <c r="E3805" s="102"/>
    </row>
    <row r="3806" spans="1:5">
      <c r="A3806" s="102"/>
      <c r="B3806" s="102"/>
      <c r="C3806" s="102"/>
      <c r="D3806" s="103"/>
      <c r="E3806" s="102"/>
    </row>
    <row r="3807" spans="1:5">
      <c r="A3807" s="102"/>
      <c r="B3807" s="102"/>
      <c r="C3807" s="102"/>
      <c r="D3807" s="103"/>
      <c r="E3807" s="102"/>
    </row>
    <row r="3808" spans="1:5">
      <c r="A3808" s="102"/>
      <c r="B3808" s="102"/>
      <c r="C3808" s="102"/>
      <c r="D3808" s="103"/>
      <c r="E3808" s="102"/>
    </row>
    <row r="3809" spans="1:5">
      <c r="A3809" s="102"/>
      <c r="B3809" s="102"/>
      <c r="C3809" s="102"/>
      <c r="D3809" s="103"/>
      <c r="E3809" s="102"/>
    </row>
    <row r="3810" spans="1:5">
      <c r="A3810" s="102"/>
      <c r="B3810" s="102"/>
      <c r="C3810" s="102"/>
      <c r="D3810" s="103"/>
      <c r="E3810" s="102"/>
    </row>
    <row r="3811" spans="1:5">
      <c r="A3811" s="102"/>
      <c r="B3811" s="102"/>
      <c r="C3811" s="102"/>
      <c r="D3811" s="103"/>
      <c r="E3811" s="102"/>
    </row>
    <row r="3812" spans="1:5">
      <c r="A3812" s="102"/>
      <c r="B3812" s="102"/>
      <c r="C3812" s="102"/>
      <c r="D3812" s="103"/>
      <c r="E3812" s="102"/>
    </row>
    <row r="3813" spans="1:5">
      <c r="A3813" s="102"/>
      <c r="B3813" s="102"/>
      <c r="C3813" s="102"/>
      <c r="D3813" s="103"/>
      <c r="E3813" s="102"/>
    </row>
    <row r="3814" spans="1:5">
      <c r="A3814" s="102"/>
      <c r="B3814" s="102"/>
      <c r="C3814" s="102"/>
      <c r="D3814" s="103"/>
      <c r="E3814" s="102"/>
    </row>
    <row r="3815" spans="1:5">
      <c r="A3815" s="102"/>
      <c r="B3815" s="102"/>
      <c r="C3815" s="102"/>
      <c r="D3815" s="103"/>
      <c r="E3815" s="102"/>
    </row>
    <row r="3816" spans="1:5">
      <c r="A3816" s="102"/>
      <c r="B3816" s="102"/>
      <c r="C3816" s="102"/>
      <c r="D3816" s="103"/>
      <c r="E3816" s="102"/>
    </row>
    <row r="3817" spans="1:5">
      <c r="A3817" s="102"/>
      <c r="B3817" s="102"/>
      <c r="C3817" s="102"/>
      <c r="D3817" s="103"/>
      <c r="E3817" s="102"/>
    </row>
    <row r="3818" spans="1:5">
      <c r="A3818" s="102"/>
      <c r="B3818" s="102"/>
      <c r="C3818" s="102"/>
      <c r="D3818" s="103"/>
      <c r="E3818" s="102"/>
    </row>
    <row r="3819" spans="1:5">
      <c r="A3819" s="102"/>
      <c r="B3819" s="102"/>
      <c r="C3819" s="102"/>
      <c r="D3819" s="103"/>
      <c r="E3819" s="102"/>
    </row>
    <row r="3820" spans="1:5">
      <c r="A3820" s="102"/>
      <c r="B3820" s="102"/>
      <c r="C3820" s="102"/>
      <c r="D3820" s="103"/>
      <c r="E3820" s="102"/>
    </row>
    <row r="3821" spans="1:5">
      <c r="A3821" s="102"/>
      <c r="B3821" s="102"/>
      <c r="C3821" s="102"/>
      <c r="D3821" s="103"/>
      <c r="E3821" s="102"/>
    </row>
    <row r="3822" spans="1:5">
      <c r="A3822" s="102"/>
      <c r="B3822" s="102"/>
      <c r="C3822" s="102"/>
      <c r="D3822" s="103"/>
      <c r="E3822" s="102"/>
    </row>
    <row r="3823" spans="1:5">
      <c r="A3823" s="102"/>
      <c r="B3823" s="102"/>
      <c r="C3823" s="102"/>
      <c r="D3823" s="103"/>
      <c r="E3823" s="102"/>
    </row>
    <row r="3824" spans="1:5">
      <c r="A3824" s="102"/>
      <c r="B3824" s="102"/>
      <c r="C3824" s="102"/>
      <c r="D3824" s="103"/>
      <c r="E3824" s="102"/>
    </row>
    <row r="3825" spans="1:5">
      <c r="A3825" s="102"/>
      <c r="B3825" s="102"/>
      <c r="C3825" s="102"/>
      <c r="D3825" s="103"/>
      <c r="E3825" s="102"/>
    </row>
    <row r="3826" spans="1:5">
      <c r="A3826" s="102"/>
      <c r="B3826" s="102"/>
      <c r="C3826" s="102"/>
      <c r="D3826" s="103"/>
      <c r="E3826" s="102"/>
    </row>
    <row r="3827" spans="1:5">
      <c r="A3827" s="102"/>
      <c r="B3827" s="102"/>
      <c r="C3827" s="102"/>
      <c r="D3827" s="103"/>
      <c r="E3827" s="102"/>
    </row>
    <row r="3828" spans="1:5">
      <c r="A3828" s="102"/>
      <c r="B3828" s="102"/>
      <c r="C3828" s="102"/>
      <c r="D3828" s="103"/>
      <c r="E3828" s="102"/>
    </row>
    <row r="3829" spans="1:5">
      <c r="A3829" s="102"/>
      <c r="B3829" s="102"/>
      <c r="C3829" s="102"/>
      <c r="D3829" s="103"/>
      <c r="E3829" s="102"/>
    </row>
    <row r="3830" spans="1:5">
      <c r="A3830" s="102"/>
      <c r="B3830" s="102"/>
      <c r="C3830" s="102"/>
      <c r="D3830" s="103"/>
      <c r="E3830" s="102"/>
    </row>
    <row r="3831" spans="1:5">
      <c r="A3831" s="102"/>
      <c r="B3831" s="102"/>
      <c r="C3831" s="102"/>
      <c r="D3831" s="103"/>
      <c r="E3831" s="102"/>
    </row>
    <row r="3832" spans="1:5">
      <c r="A3832" s="102"/>
      <c r="B3832" s="102"/>
      <c r="C3832" s="102"/>
      <c r="D3832" s="103"/>
      <c r="E3832" s="102"/>
    </row>
    <row r="3833" spans="1:5">
      <c r="A3833" s="102"/>
      <c r="B3833" s="102"/>
      <c r="C3833" s="102"/>
      <c r="D3833" s="103"/>
      <c r="E3833" s="102"/>
    </row>
    <row r="3834" spans="1:5">
      <c r="A3834" s="102"/>
      <c r="B3834" s="102"/>
      <c r="C3834" s="102"/>
      <c r="D3834" s="103"/>
      <c r="E3834" s="102"/>
    </row>
    <row r="3835" spans="1:5">
      <c r="A3835" s="102"/>
      <c r="B3835" s="102"/>
      <c r="C3835" s="102"/>
      <c r="D3835" s="103"/>
      <c r="E3835" s="102"/>
    </row>
    <row r="3836" spans="1:5">
      <c r="A3836" s="102"/>
      <c r="B3836" s="102"/>
      <c r="C3836" s="102"/>
      <c r="D3836" s="103"/>
      <c r="E3836" s="102"/>
    </row>
    <row r="3837" spans="1:5">
      <c r="A3837" s="102"/>
      <c r="B3837" s="102"/>
      <c r="C3837" s="102"/>
      <c r="D3837" s="103"/>
      <c r="E3837" s="102"/>
    </row>
    <row r="3838" spans="1:5">
      <c r="A3838" s="102"/>
      <c r="B3838" s="102"/>
      <c r="C3838" s="102"/>
      <c r="D3838" s="103"/>
      <c r="E3838" s="102"/>
    </row>
    <row r="3839" spans="1:5">
      <c r="A3839" s="102"/>
      <c r="B3839" s="102"/>
      <c r="C3839" s="102"/>
      <c r="D3839" s="103"/>
      <c r="E3839" s="102"/>
    </row>
    <row r="3840" spans="1:5">
      <c r="A3840" s="102"/>
      <c r="B3840" s="102"/>
      <c r="C3840" s="102"/>
      <c r="D3840" s="103"/>
      <c r="E3840" s="102"/>
    </row>
    <row r="3841" spans="1:5">
      <c r="A3841" s="102"/>
      <c r="B3841" s="102"/>
      <c r="C3841" s="102"/>
      <c r="D3841" s="103"/>
      <c r="E3841" s="102"/>
    </row>
    <row r="3842" spans="1:5">
      <c r="A3842" s="102"/>
      <c r="B3842" s="102"/>
      <c r="C3842" s="102"/>
      <c r="D3842" s="103"/>
      <c r="E3842" s="102"/>
    </row>
    <row r="3843" spans="1:5">
      <c r="A3843" s="102"/>
      <c r="B3843" s="102"/>
      <c r="C3843" s="102"/>
      <c r="D3843" s="103"/>
      <c r="E3843" s="102"/>
    </row>
    <row r="3844" spans="1:5">
      <c r="A3844" s="102"/>
      <c r="B3844" s="102"/>
      <c r="C3844" s="102"/>
      <c r="D3844" s="103"/>
      <c r="E3844" s="102"/>
    </row>
    <row r="3845" spans="1:5">
      <c r="A3845" s="102"/>
      <c r="B3845" s="102"/>
      <c r="C3845" s="102"/>
      <c r="D3845" s="103"/>
      <c r="E3845" s="102"/>
    </row>
    <row r="3846" spans="1:5">
      <c r="A3846" s="102"/>
      <c r="B3846" s="102"/>
      <c r="C3846" s="102"/>
      <c r="D3846" s="103"/>
      <c r="E3846" s="102"/>
    </row>
    <row r="3847" spans="1:5">
      <c r="A3847" s="102"/>
      <c r="B3847" s="102"/>
      <c r="C3847" s="102"/>
      <c r="D3847" s="103"/>
      <c r="E3847" s="102"/>
    </row>
    <row r="3848" spans="1:5">
      <c r="A3848" s="102"/>
      <c r="B3848" s="102"/>
      <c r="C3848" s="102"/>
      <c r="D3848" s="103"/>
      <c r="E3848" s="102"/>
    </row>
    <row r="3849" spans="1:5">
      <c r="A3849" s="102"/>
      <c r="B3849" s="102"/>
      <c r="C3849" s="102"/>
      <c r="D3849" s="103"/>
      <c r="E3849" s="102"/>
    </row>
    <row r="3850" spans="1:5">
      <c r="A3850" s="102"/>
      <c r="B3850" s="102"/>
      <c r="C3850" s="102"/>
      <c r="D3850" s="103"/>
      <c r="E3850" s="102"/>
    </row>
    <row r="3851" spans="1:5">
      <c r="A3851" s="102"/>
      <c r="B3851" s="102"/>
      <c r="C3851" s="102"/>
      <c r="D3851" s="103"/>
      <c r="E3851" s="102"/>
    </row>
    <row r="3852" spans="1:5">
      <c r="A3852" s="102"/>
      <c r="B3852" s="102"/>
      <c r="C3852" s="102"/>
      <c r="D3852" s="103"/>
      <c r="E3852" s="102"/>
    </row>
    <row r="3853" spans="1:5">
      <c r="A3853" s="102"/>
      <c r="B3853" s="102"/>
      <c r="C3853" s="102"/>
      <c r="D3853" s="103"/>
      <c r="E3853" s="102"/>
    </row>
    <row r="3854" spans="1:5">
      <c r="A3854" s="102"/>
      <c r="B3854" s="102"/>
      <c r="C3854" s="102"/>
      <c r="D3854" s="103"/>
      <c r="E3854" s="102"/>
    </row>
    <row r="3855" spans="1:5">
      <c r="A3855" s="102"/>
      <c r="B3855" s="102"/>
      <c r="C3855" s="102"/>
      <c r="D3855" s="103"/>
      <c r="E3855" s="102"/>
    </row>
    <row r="3856" spans="1:5">
      <c r="A3856" s="102"/>
      <c r="B3856" s="102"/>
      <c r="C3856" s="102"/>
      <c r="D3856" s="103"/>
      <c r="E3856" s="102"/>
    </row>
    <row r="3857" spans="1:5">
      <c r="A3857" s="102"/>
      <c r="B3857" s="102"/>
      <c r="C3857" s="102"/>
      <c r="D3857" s="103"/>
      <c r="E3857" s="102"/>
    </row>
    <row r="3858" spans="1:5">
      <c r="A3858" s="102"/>
      <c r="B3858" s="102"/>
      <c r="C3858" s="102"/>
      <c r="D3858" s="103"/>
      <c r="E3858" s="102"/>
    </row>
    <row r="3859" spans="1:5">
      <c r="A3859" s="102"/>
      <c r="B3859" s="102"/>
      <c r="C3859" s="102"/>
      <c r="D3859" s="103"/>
      <c r="E3859" s="102"/>
    </row>
    <row r="3860" spans="1:5">
      <c r="A3860" s="102"/>
      <c r="B3860" s="102"/>
      <c r="C3860" s="102"/>
      <c r="D3860" s="103"/>
      <c r="E3860" s="102"/>
    </row>
    <row r="3861" spans="1:5">
      <c r="A3861" s="102"/>
      <c r="B3861" s="102"/>
      <c r="C3861" s="102"/>
      <c r="D3861" s="103"/>
      <c r="E3861" s="102"/>
    </row>
    <row r="3862" spans="1:5">
      <c r="A3862" s="102"/>
      <c r="B3862" s="102"/>
      <c r="C3862" s="102"/>
      <c r="D3862" s="103"/>
      <c r="E3862" s="102"/>
    </row>
    <row r="3863" spans="1:5">
      <c r="A3863" s="102"/>
      <c r="B3863" s="102"/>
      <c r="C3863" s="102"/>
      <c r="D3863" s="103"/>
      <c r="E3863" s="102"/>
    </row>
    <row r="3864" spans="1:5">
      <c r="A3864" s="102"/>
      <c r="B3864" s="102"/>
      <c r="C3864" s="102"/>
      <c r="D3864" s="103"/>
      <c r="E3864" s="102"/>
    </row>
    <row r="3865" spans="1:5">
      <c r="A3865" s="102"/>
      <c r="B3865" s="102"/>
      <c r="C3865" s="102"/>
      <c r="D3865" s="103"/>
      <c r="E3865" s="102"/>
    </row>
    <row r="3866" spans="1:5">
      <c r="A3866" s="102"/>
      <c r="B3866" s="102"/>
      <c r="C3866" s="102"/>
      <c r="D3866" s="103"/>
      <c r="E3866" s="102"/>
    </row>
    <row r="3867" spans="1:5">
      <c r="A3867" s="102"/>
      <c r="B3867" s="102"/>
      <c r="C3867" s="102"/>
      <c r="D3867" s="103"/>
      <c r="E3867" s="102"/>
    </row>
    <row r="3868" spans="1:5">
      <c r="A3868" s="102"/>
      <c r="B3868" s="102"/>
      <c r="C3868" s="102"/>
      <c r="D3868" s="103"/>
      <c r="E3868" s="102"/>
    </row>
    <row r="3869" spans="1:5">
      <c r="A3869" s="102"/>
      <c r="B3869" s="102"/>
      <c r="C3869" s="102"/>
      <c r="D3869" s="103"/>
      <c r="E3869" s="102"/>
    </row>
    <row r="3870" spans="1:5">
      <c r="A3870" s="102"/>
      <c r="B3870" s="102"/>
      <c r="C3870" s="102"/>
      <c r="D3870" s="103"/>
      <c r="E3870" s="102"/>
    </row>
    <row r="3871" spans="1:5">
      <c r="A3871" s="102"/>
      <c r="B3871" s="102"/>
      <c r="C3871" s="102"/>
      <c r="D3871" s="103"/>
      <c r="E3871" s="102"/>
    </row>
    <row r="3872" spans="1:5">
      <c r="A3872" s="102"/>
      <c r="B3872" s="102"/>
      <c r="C3872" s="102"/>
      <c r="D3872" s="103"/>
      <c r="E3872" s="102"/>
    </row>
    <row r="3873" spans="1:5">
      <c r="A3873" s="102"/>
      <c r="B3873" s="102"/>
      <c r="C3873" s="102"/>
      <c r="D3873" s="103"/>
      <c r="E3873" s="102"/>
    </row>
    <row r="3874" spans="1:5">
      <c r="A3874" s="102"/>
      <c r="B3874" s="102"/>
      <c r="C3874" s="102"/>
      <c r="D3874" s="103"/>
      <c r="E3874" s="102"/>
    </row>
    <row r="3875" spans="1:5">
      <c r="A3875" s="102"/>
      <c r="B3875" s="102"/>
      <c r="C3875" s="102"/>
      <c r="D3875" s="103"/>
      <c r="E3875" s="102"/>
    </row>
    <row r="3876" spans="1:5">
      <c r="A3876" s="102"/>
      <c r="B3876" s="102"/>
      <c r="C3876" s="102"/>
      <c r="D3876" s="103"/>
      <c r="E3876" s="102"/>
    </row>
    <row r="3877" spans="1:5">
      <c r="A3877" s="102"/>
      <c r="B3877" s="102"/>
      <c r="C3877" s="102"/>
      <c r="D3877" s="103"/>
      <c r="E3877" s="102"/>
    </row>
    <row r="3878" spans="1:5">
      <c r="A3878" s="102"/>
      <c r="B3878" s="102"/>
      <c r="C3878" s="102"/>
      <c r="D3878" s="103"/>
      <c r="E3878" s="102"/>
    </row>
    <row r="3879" spans="1:5">
      <c r="A3879" s="102"/>
      <c r="B3879" s="102"/>
      <c r="C3879" s="102"/>
      <c r="D3879" s="103"/>
      <c r="E3879" s="102"/>
    </row>
    <row r="3880" spans="1:5">
      <c r="A3880" s="102"/>
      <c r="B3880" s="102"/>
      <c r="C3880" s="102"/>
      <c r="D3880" s="103"/>
      <c r="E3880" s="102"/>
    </row>
    <row r="3881" spans="1:5">
      <c r="A3881" s="102"/>
      <c r="B3881" s="102"/>
      <c r="C3881" s="102"/>
      <c r="D3881" s="103"/>
      <c r="E3881" s="102"/>
    </row>
    <row r="3882" spans="1:5">
      <c r="A3882" s="102"/>
      <c r="B3882" s="102"/>
      <c r="C3882" s="102"/>
      <c r="D3882" s="103"/>
      <c r="E3882" s="102"/>
    </row>
    <row r="3883" spans="1:5">
      <c r="A3883" s="102"/>
      <c r="B3883" s="102"/>
      <c r="C3883" s="102"/>
      <c r="D3883" s="103"/>
      <c r="E3883" s="102"/>
    </row>
    <row r="3884" spans="1:5">
      <c r="A3884" s="102"/>
      <c r="B3884" s="102"/>
      <c r="C3884" s="102"/>
      <c r="D3884" s="103"/>
      <c r="E3884" s="102"/>
    </row>
    <row r="3885" spans="1:5">
      <c r="A3885" s="102"/>
      <c r="B3885" s="102"/>
      <c r="C3885" s="102"/>
      <c r="D3885" s="103"/>
      <c r="E3885" s="102"/>
    </row>
    <row r="3886" spans="1:5">
      <c r="A3886" s="102"/>
      <c r="B3886" s="102"/>
      <c r="C3886" s="102"/>
      <c r="D3886" s="103"/>
      <c r="E3886" s="102"/>
    </row>
    <row r="3887" spans="1:5">
      <c r="A3887" s="102"/>
      <c r="B3887" s="102"/>
      <c r="C3887" s="102"/>
      <c r="D3887" s="103"/>
      <c r="E3887" s="102"/>
    </row>
    <row r="3888" spans="1:5">
      <c r="A3888" s="102"/>
      <c r="B3888" s="102"/>
      <c r="C3888" s="102"/>
      <c r="D3888" s="103"/>
      <c r="E3888" s="102"/>
    </row>
    <row r="3889" spans="1:5">
      <c r="A3889" s="102"/>
      <c r="B3889" s="102"/>
      <c r="C3889" s="102"/>
      <c r="D3889" s="103"/>
      <c r="E3889" s="102"/>
    </row>
    <row r="3890" spans="1:5">
      <c r="A3890" s="102"/>
      <c r="B3890" s="102"/>
      <c r="C3890" s="102"/>
      <c r="D3890" s="103"/>
      <c r="E3890" s="102"/>
    </row>
    <row r="3891" spans="1:5">
      <c r="A3891" s="102"/>
      <c r="B3891" s="102"/>
      <c r="C3891" s="102"/>
      <c r="D3891" s="103"/>
      <c r="E3891" s="102"/>
    </row>
    <row r="3892" spans="1:5">
      <c r="A3892" s="102"/>
      <c r="B3892" s="102"/>
      <c r="C3892" s="102"/>
      <c r="D3892" s="103"/>
      <c r="E3892" s="102"/>
    </row>
    <row r="3893" spans="1:5">
      <c r="A3893" s="102"/>
      <c r="B3893" s="102"/>
      <c r="C3893" s="102"/>
      <c r="D3893" s="103"/>
      <c r="E3893" s="102"/>
    </row>
    <row r="3894" spans="1:5">
      <c r="A3894" s="102"/>
      <c r="B3894" s="102"/>
      <c r="C3894" s="102"/>
      <c r="D3894" s="103"/>
      <c r="E3894" s="102"/>
    </row>
    <row r="3895" spans="1:5">
      <c r="A3895" s="102"/>
      <c r="B3895" s="102"/>
      <c r="C3895" s="102"/>
      <c r="D3895" s="103"/>
      <c r="E3895" s="102"/>
    </row>
    <row r="3896" spans="1:5">
      <c r="A3896" s="102"/>
      <c r="B3896" s="102"/>
      <c r="C3896" s="102"/>
      <c r="D3896" s="103"/>
      <c r="E3896" s="102"/>
    </row>
    <row r="3897" spans="1:5">
      <c r="A3897" s="102"/>
      <c r="B3897" s="102"/>
      <c r="C3897" s="102"/>
      <c r="D3897" s="103"/>
      <c r="E3897" s="102"/>
    </row>
    <row r="3898" spans="1:5">
      <c r="A3898" s="102"/>
      <c r="B3898" s="102"/>
      <c r="C3898" s="102"/>
      <c r="D3898" s="103"/>
      <c r="E3898" s="102"/>
    </row>
    <row r="3899" spans="1:5">
      <c r="A3899" s="102"/>
      <c r="B3899" s="102"/>
      <c r="C3899" s="102"/>
      <c r="D3899" s="103"/>
      <c r="E3899" s="102"/>
    </row>
    <row r="3900" spans="1:5">
      <c r="A3900" s="102"/>
      <c r="B3900" s="102"/>
      <c r="C3900" s="102"/>
      <c r="D3900" s="103"/>
      <c r="E3900" s="102"/>
    </row>
    <row r="3901" spans="1:5">
      <c r="A3901" s="102"/>
      <c r="B3901" s="102"/>
      <c r="C3901" s="102"/>
      <c r="D3901" s="103"/>
      <c r="E3901" s="102"/>
    </row>
    <row r="3902" spans="1:5">
      <c r="A3902" s="102"/>
      <c r="B3902" s="102"/>
      <c r="C3902" s="102"/>
      <c r="D3902" s="103"/>
      <c r="E3902" s="102"/>
    </row>
    <row r="3903" spans="1:5">
      <c r="A3903" s="102"/>
      <c r="B3903" s="102"/>
      <c r="C3903" s="102"/>
      <c r="D3903" s="103"/>
      <c r="E3903" s="102"/>
    </row>
    <row r="3904" spans="1:5">
      <c r="A3904" s="102"/>
      <c r="B3904" s="102"/>
      <c r="C3904" s="102"/>
      <c r="D3904" s="103"/>
      <c r="E3904" s="102"/>
    </row>
    <row r="3905" spans="1:5">
      <c r="A3905" s="102"/>
      <c r="B3905" s="102"/>
      <c r="C3905" s="102"/>
      <c r="D3905" s="103"/>
      <c r="E3905" s="102"/>
    </row>
    <row r="3906" spans="1:5">
      <c r="A3906" s="102"/>
      <c r="B3906" s="102"/>
      <c r="C3906" s="102"/>
      <c r="D3906" s="103"/>
      <c r="E3906" s="102"/>
    </row>
    <row r="3907" spans="1:5">
      <c r="A3907" s="102"/>
      <c r="B3907" s="102"/>
      <c r="C3907" s="102"/>
      <c r="D3907" s="103"/>
      <c r="E3907" s="102"/>
    </row>
    <row r="3908" spans="1:5">
      <c r="A3908" s="102"/>
      <c r="B3908" s="102"/>
      <c r="C3908" s="102"/>
      <c r="D3908" s="103"/>
      <c r="E3908" s="102"/>
    </row>
    <row r="3909" spans="1:5">
      <c r="A3909" s="102"/>
      <c r="B3909" s="102"/>
      <c r="C3909" s="102"/>
      <c r="D3909" s="103"/>
      <c r="E3909" s="102"/>
    </row>
    <row r="3910" spans="1:5">
      <c r="A3910" s="102"/>
      <c r="B3910" s="102"/>
      <c r="C3910" s="102"/>
      <c r="D3910" s="103"/>
      <c r="E3910" s="102"/>
    </row>
    <row r="3911" spans="1:5">
      <c r="A3911" s="102"/>
      <c r="B3911" s="102"/>
      <c r="C3911" s="102"/>
      <c r="D3911" s="103"/>
      <c r="E3911" s="102"/>
    </row>
    <row r="3912" spans="1:5">
      <c r="A3912" s="102"/>
      <c r="B3912" s="102"/>
      <c r="C3912" s="102"/>
      <c r="D3912" s="103"/>
      <c r="E3912" s="102"/>
    </row>
    <row r="3913" spans="1:5">
      <c r="A3913" s="102"/>
      <c r="B3913" s="102"/>
      <c r="C3913" s="102"/>
      <c r="D3913" s="103"/>
      <c r="E3913" s="102"/>
    </row>
    <row r="3914" spans="1:5">
      <c r="A3914" s="102"/>
      <c r="B3914" s="102"/>
      <c r="C3914" s="102"/>
      <c r="D3914" s="103"/>
      <c r="E3914" s="102"/>
    </row>
    <row r="3915" spans="1:5">
      <c r="A3915" s="102"/>
      <c r="B3915" s="102"/>
      <c r="C3915" s="102"/>
      <c r="D3915" s="103"/>
      <c r="E3915" s="102"/>
    </row>
    <row r="3916" spans="1:5">
      <c r="A3916" s="102"/>
      <c r="B3916" s="102"/>
      <c r="C3916" s="102"/>
      <c r="D3916" s="103"/>
      <c r="E3916" s="102"/>
    </row>
    <row r="3917" spans="1:5">
      <c r="A3917" s="102"/>
      <c r="B3917" s="102"/>
      <c r="C3917" s="102"/>
      <c r="D3917" s="103"/>
      <c r="E3917" s="102"/>
    </row>
    <row r="3918" spans="1:5">
      <c r="A3918" s="102"/>
      <c r="B3918" s="102"/>
      <c r="C3918" s="102"/>
      <c r="D3918" s="103"/>
      <c r="E3918" s="102"/>
    </row>
    <row r="3919" spans="1:5">
      <c r="A3919" s="102"/>
      <c r="B3919" s="102"/>
      <c r="C3919" s="102"/>
      <c r="D3919" s="103"/>
      <c r="E3919" s="102"/>
    </row>
    <row r="3920" spans="1:5">
      <c r="A3920" s="102"/>
      <c r="B3920" s="102"/>
      <c r="C3920" s="102"/>
      <c r="D3920" s="103"/>
      <c r="E3920" s="102"/>
    </row>
    <row r="3921" spans="1:5">
      <c r="A3921" s="102"/>
      <c r="B3921" s="102"/>
      <c r="C3921" s="102"/>
      <c r="D3921" s="103"/>
      <c r="E3921" s="102"/>
    </row>
    <row r="3922" spans="1:5">
      <c r="A3922" s="102"/>
      <c r="B3922" s="102"/>
      <c r="C3922" s="102"/>
      <c r="D3922" s="103"/>
      <c r="E3922" s="102"/>
    </row>
    <row r="3923" spans="1:5">
      <c r="A3923" s="102"/>
      <c r="B3923" s="102"/>
      <c r="C3923" s="102"/>
      <c r="D3923" s="103"/>
      <c r="E3923" s="102"/>
    </row>
    <row r="3924" spans="1:5">
      <c r="A3924" s="102"/>
      <c r="B3924" s="102"/>
      <c r="C3924" s="102"/>
      <c r="D3924" s="103"/>
      <c r="E3924" s="102"/>
    </row>
    <row r="3925" spans="1:5">
      <c r="A3925" s="102"/>
      <c r="B3925" s="102"/>
      <c r="C3925" s="102"/>
      <c r="D3925" s="103"/>
      <c r="E3925" s="102"/>
    </row>
    <row r="3926" spans="1:5">
      <c r="A3926" s="102"/>
      <c r="B3926" s="102"/>
      <c r="C3926" s="102"/>
      <c r="D3926" s="103"/>
      <c r="E3926" s="102"/>
    </row>
    <row r="3927" spans="1:5">
      <c r="A3927" s="102"/>
      <c r="B3927" s="102"/>
      <c r="C3927" s="102"/>
      <c r="D3927" s="103"/>
      <c r="E3927" s="102"/>
    </row>
    <row r="3928" spans="1:5">
      <c r="A3928" s="102"/>
      <c r="B3928" s="102"/>
      <c r="C3928" s="102"/>
      <c r="D3928" s="103"/>
      <c r="E3928" s="102"/>
    </row>
    <row r="3929" spans="1:5">
      <c r="A3929" s="102"/>
      <c r="B3929" s="102"/>
      <c r="C3929" s="102"/>
      <c r="D3929" s="103"/>
      <c r="E3929" s="102"/>
    </row>
    <row r="3930" spans="1:5">
      <c r="A3930" s="102"/>
      <c r="B3930" s="102"/>
      <c r="C3930" s="102"/>
      <c r="D3930" s="103"/>
      <c r="E3930" s="102"/>
    </row>
    <row r="3931" spans="1:5">
      <c r="A3931" s="102"/>
      <c r="B3931" s="102"/>
      <c r="C3931" s="102"/>
      <c r="D3931" s="103"/>
      <c r="E3931" s="102"/>
    </row>
    <row r="3932" spans="1:5">
      <c r="A3932" s="102"/>
      <c r="B3932" s="102"/>
      <c r="C3932" s="102"/>
      <c r="D3932" s="103"/>
      <c r="E3932" s="102"/>
    </row>
    <row r="3933" spans="1:5">
      <c r="A3933" s="102"/>
      <c r="B3933" s="102"/>
      <c r="C3933" s="102"/>
      <c r="D3933" s="103"/>
      <c r="E3933" s="102"/>
    </row>
    <row r="3934" spans="1:5">
      <c r="A3934" s="102"/>
      <c r="B3934" s="102"/>
      <c r="C3934" s="102"/>
      <c r="D3934" s="103"/>
      <c r="E3934" s="102"/>
    </row>
    <row r="3935" spans="1:5">
      <c r="A3935" s="102"/>
      <c r="B3935" s="102"/>
      <c r="C3935" s="102"/>
      <c r="D3935" s="103"/>
      <c r="E3935" s="102"/>
    </row>
    <row r="3936" spans="1:5">
      <c r="A3936" s="102"/>
      <c r="B3936" s="102"/>
      <c r="C3936" s="102"/>
      <c r="D3936" s="103"/>
      <c r="E3936" s="102"/>
    </row>
    <row r="3937" spans="1:5">
      <c r="A3937" s="102"/>
      <c r="B3937" s="102"/>
      <c r="C3937" s="102"/>
      <c r="D3937" s="103"/>
      <c r="E3937" s="102"/>
    </row>
    <row r="3938" spans="1:5">
      <c r="A3938" s="102"/>
      <c r="B3938" s="102"/>
      <c r="C3938" s="102"/>
      <c r="D3938" s="103"/>
      <c r="E3938" s="102"/>
    </row>
    <row r="3939" spans="1:5">
      <c r="A3939" s="102"/>
      <c r="B3939" s="102"/>
      <c r="C3939" s="102"/>
      <c r="D3939" s="103"/>
      <c r="E3939" s="102"/>
    </row>
    <row r="3940" spans="1:5">
      <c r="A3940" s="102"/>
      <c r="B3940" s="102"/>
      <c r="C3940" s="102"/>
      <c r="D3940" s="103"/>
      <c r="E3940" s="102"/>
    </row>
    <row r="3941" spans="1:5">
      <c r="A3941" s="102"/>
      <c r="B3941" s="102"/>
      <c r="C3941" s="102"/>
      <c r="D3941" s="103"/>
      <c r="E3941" s="102"/>
    </row>
    <row r="3942" spans="1:5">
      <c r="A3942" s="102"/>
      <c r="B3942" s="102"/>
      <c r="C3942" s="102"/>
      <c r="D3942" s="103"/>
      <c r="E3942" s="102"/>
    </row>
    <row r="3943" spans="1:5">
      <c r="A3943" s="102"/>
      <c r="B3943" s="102"/>
      <c r="C3943" s="102"/>
      <c r="D3943" s="103"/>
      <c r="E3943" s="102"/>
    </row>
    <row r="3944" spans="1:5">
      <c r="A3944" s="102"/>
      <c r="B3944" s="102"/>
      <c r="C3944" s="102"/>
      <c r="D3944" s="103"/>
      <c r="E3944" s="102"/>
    </row>
    <row r="3945" spans="1:5">
      <c r="A3945" s="102"/>
      <c r="B3945" s="102"/>
      <c r="C3945" s="102"/>
      <c r="D3945" s="103"/>
      <c r="E3945" s="102"/>
    </row>
    <row r="3946" spans="1:5">
      <c r="A3946" s="102"/>
      <c r="B3946" s="102"/>
      <c r="C3946" s="102"/>
      <c r="D3946" s="103"/>
      <c r="E3946" s="102"/>
    </row>
    <row r="3947" spans="1:5">
      <c r="A3947" s="102"/>
      <c r="B3947" s="102"/>
      <c r="C3947" s="102"/>
      <c r="D3947" s="103"/>
      <c r="E3947" s="102"/>
    </row>
    <row r="3948" spans="1:5">
      <c r="A3948" s="102"/>
      <c r="B3948" s="102"/>
      <c r="C3948" s="102"/>
      <c r="D3948" s="103"/>
      <c r="E3948" s="102"/>
    </row>
    <row r="3949" spans="1:5">
      <c r="A3949" s="102"/>
      <c r="B3949" s="102"/>
      <c r="C3949" s="102"/>
      <c r="D3949" s="103"/>
      <c r="E3949" s="102"/>
    </row>
    <row r="3950" spans="1:5">
      <c r="A3950" s="102"/>
      <c r="B3950" s="102"/>
      <c r="C3950" s="102"/>
      <c r="D3950" s="103"/>
      <c r="E3950" s="102"/>
    </row>
    <row r="3951" spans="1:5">
      <c r="A3951" s="102"/>
      <c r="B3951" s="102"/>
      <c r="C3951" s="102"/>
      <c r="D3951" s="103"/>
      <c r="E3951" s="102"/>
    </row>
    <row r="3952" spans="1:5">
      <c r="A3952" s="102"/>
      <c r="B3952" s="102"/>
      <c r="C3952" s="102"/>
      <c r="D3952" s="103"/>
      <c r="E3952" s="102"/>
    </row>
    <row r="3953" spans="1:5">
      <c r="A3953" s="102"/>
      <c r="B3953" s="102"/>
      <c r="C3953" s="102"/>
      <c r="D3953" s="103"/>
      <c r="E3953" s="102"/>
    </row>
    <row r="3954" spans="1:5">
      <c r="A3954" s="102"/>
      <c r="B3954" s="102"/>
      <c r="C3954" s="102"/>
      <c r="D3954" s="103"/>
      <c r="E3954" s="102"/>
    </row>
    <row r="3955" spans="1:5">
      <c r="A3955" s="102"/>
      <c r="B3955" s="102"/>
      <c r="C3955" s="102"/>
      <c r="D3955" s="103"/>
      <c r="E3955" s="102"/>
    </row>
    <row r="3956" spans="1:5">
      <c r="A3956" s="102"/>
      <c r="B3956" s="102"/>
      <c r="C3956" s="102"/>
      <c r="D3956" s="103"/>
      <c r="E3956" s="102"/>
    </row>
    <row r="3957" spans="1:5">
      <c r="A3957" s="102"/>
      <c r="B3957" s="102"/>
      <c r="C3957" s="102"/>
      <c r="D3957" s="103"/>
      <c r="E3957" s="102"/>
    </row>
    <row r="3958" spans="1:5">
      <c r="A3958" s="102"/>
      <c r="B3958" s="102"/>
      <c r="C3958" s="102"/>
      <c r="D3958" s="103"/>
      <c r="E3958" s="102"/>
    </row>
    <row r="3959" spans="1:5">
      <c r="A3959" s="102"/>
      <c r="B3959" s="102"/>
      <c r="C3959" s="102"/>
      <c r="D3959" s="103"/>
      <c r="E3959" s="102"/>
    </row>
    <row r="3960" spans="1:5">
      <c r="A3960" s="102"/>
      <c r="B3960" s="102"/>
      <c r="C3960" s="102"/>
      <c r="D3960" s="103"/>
      <c r="E3960" s="102"/>
    </row>
    <row r="3961" spans="1:5">
      <c r="A3961" s="102"/>
      <c r="B3961" s="102"/>
      <c r="C3961" s="102"/>
      <c r="D3961" s="103"/>
      <c r="E3961" s="102"/>
    </row>
    <row r="3962" spans="1:5">
      <c r="A3962" s="102"/>
      <c r="B3962" s="102"/>
      <c r="C3962" s="102"/>
      <c r="D3962" s="103"/>
      <c r="E3962" s="102"/>
    </row>
    <row r="3963" spans="1:5">
      <c r="A3963" s="102"/>
      <c r="B3963" s="102"/>
      <c r="C3963" s="102"/>
      <c r="D3963" s="103"/>
      <c r="E3963" s="102"/>
    </row>
    <row r="3964" spans="1:5">
      <c r="A3964" s="102"/>
      <c r="B3964" s="102"/>
      <c r="C3964" s="102"/>
      <c r="D3964" s="103"/>
      <c r="E3964" s="102"/>
    </row>
    <row r="3965" spans="1:5">
      <c r="A3965" s="102"/>
      <c r="B3965" s="102"/>
      <c r="C3965" s="102"/>
      <c r="D3965" s="103"/>
      <c r="E3965" s="102"/>
    </row>
    <row r="3966" spans="1:5">
      <c r="A3966" s="102"/>
      <c r="B3966" s="102"/>
      <c r="C3966" s="102"/>
      <c r="D3966" s="103"/>
      <c r="E3966" s="102"/>
    </row>
    <row r="3967" spans="1:5">
      <c r="A3967" s="102"/>
      <c r="B3967" s="102"/>
      <c r="C3967" s="102"/>
      <c r="D3967" s="103"/>
      <c r="E3967" s="102"/>
    </row>
    <row r="3968" spans="1:5">
      <c r="A3968" s="102"/>
      <c r="B3968" s="102"/>
      <c r="C3968" s="102"/>
      <c r="D3968" s="103"/>
      <c r="E3968" s="102"/>
    </row>
    <row r="3969" spans="1:5">
      <c r="A3969" s="102"/>
      <c r="B3969" s="102"/>
      <c r="C3969" s="102"/>
      <c r="D3969" s="103"/>
      <c r="E3969" s="102"/>
    </row>
    <row r="3970" spans="1:5">
      <c r="A3970" s="102"/>
      <c r="B3970" s="102"/>
      <c r="C3970" s="102"/>
      <c r="D3970" s="103"/>
      <c r="E3970" s="102"/>
    </row>
    <row r="3971" spans="1:5">
      <c r="A3971" s="102"/>
      <c r="B3971" s="102"/>
      <c r="C3971" s="102"/>
      <c r="D3971" s="103"/>
      <c r="E3971" s="102"/>
    </row>
    <row r="3972" spans="1:5">
      <c r="A3972" s="102"/>
      <c r="B3972" s="102"/>
      <c r="C3972" s="102"/>
      <c r="D3972" s="103"/>
      <c r="E3972" s="102"/>
    </row>
    <row r="3973" spans="1:5">
      <c r="A3973" s="102"/>
      <c r="B3973" s="102"/>
      <c r="C3973" s="102"/>
      <c r="D3973" s="103"/>
      <c r="E3973" s="102"/>
    </row>
    <row r="3974" spans="1:5">
      <c r="A3974" s="102"/>
      <c r="B3974" s="102"/>
      <c r="C3974" s="102"/>
      <c r="D3974" s="103"/>
      <c r="E3974" s="102"/>
    </row>
    <row r="3975" spans="1:5">
      <c r="A3975" s="102"/>
      <c r="B3975" s="102"/>
      <c r="C3975" s="102"/>
      <c r="D3975" s="103"/>
      <c r="E3975" s="102"/>
    </row>
    <row r="3976" spans="1:5">
      <c r="A3976" s="102"/>
      <c r="B3976" s="102"/>
      <c r="C3976" s="102"/>
      <c r="D3976" s="103"/>
      <c r="E3976" s="102"/>
    </row>
    <row r="3977" spans="1:5">
      <c r="A3977" s="102"/>
      <c r="B3977" s="102"/>
      <c r="C3977" s="102"/>
      <c r="D3977" s="103"/>
      <c r="E3977" s="102"/>
    </row>
    <row r="3978" spans="1:5">
      <c r="A3978" s="102"/>
      <c r="B3978" s="102"/>
      <c r="C3978" s="102"/>
      <c r="D3978" s="103"/>
      <c r="E3978" s="102"/>
    </row>
    <row r="3979" spans="1:5">
      <c r="A3979" s="102"/>
      <c r="B3979" s="102"/>
      <c r="C3979" s="102"/>
      <c r="D3979" s="103"/>
      <c r="E3979" s="102"/>
    </row>
    <row r="3980" spans="1:5">
      <c r="A3980" s="102"/>
      <c r="B3980" s="102"/>
      <c r="C3980" s="102"/>
      <c r="D3980" s="103"/>
      <c r="E3980" s="102"/>
    </row>
    <row r="3981" spans="1:5">
      <c r="A3981" s="102"/>
      <c r="B3981" s="102"/>
      <c r="C3981" s="102"/>
      <c r="D3981" s="103"/>
      <c r="E3981" s="102"/>
    </row>
    <row r="3982" spans="1:5">
      <c r="A3982" s="102"/>
      <c r="B3982" s="102"/>
      <c r="C3982" s="102"/>
      <c r="D3982" s="103"/>
      <c r="E3982" s="102"/>
    </row>
    <row r="3983" spans="1:5">
      <c r="A3983" s="102"/>
      <c r="B3983" s="102"/>
      <c r="C3983" s="102"/>
      <c r="D3983" s="103"/>
      <c r="E3983" s="102"/>
    </row>
    <row r="3984" spans="1:5">
      <c r="A3984" s="102"/>
      <c r="B3984" s="102"/>
      <c r="C3984" s="102"/>
      <c r="D3984" s="103"/>
      <c r="E3984" s="102"/>
    </row>
    <row r="3985" spans="1:5">
      <c r="A3985" s="102"/>
      <c r="B3985" s="102"/>
      <c r="C3985" s="102"/>
      <c r="D3985" s="103"/>
      <c r="E3985" s="102"/>
    </row>
    <row r="3986" spans="1:5">
      <c r="A3986" s="102"/>
      <c r="B3986" s="102"/>
      <c r="C3986" s="102"/>
      <c r="D3986" s="103"/>
      <c r="E3986" s="102"/>
    </row>
    <row r="3987" spans="1:5">
      <c r="A3987" s="102"/>
      <c r="B3987" s="102"/>
      <c r="C3987" s="102"/>
      <c r="D3987" s="103"/>
      <c r="E3987" s="102"/>
    </row>
    <row r="3988" spans="1:5">
      <c r="A3988" s="102"/>
      <c r="B3988" s="102"/>
      <c r="C3988" s="102"/>
      <c r="D3988" s="103"/>
      <c r="E3988" s="102"/>
    </row>
    <row r="3989" spans="1:5">
      <c r="A3989" s="102"/>
      <c r="B3989" s="102"/>
      <c r="C3989" s="102"/>
      <c r="D3989" s="103"/>
      <c r="E3989" s="102"/>
    </row>
    <row r="3990" spans="1:5">
      <c r="A3990" s="102"/>
      <c r="B3990" s="102"/>
      <c r="C3990" s="102"/>
      <c r="D3990" s="103"/>
      <c r="E3990" s="102"/>
    </row>
    <row r="3991" spans="1:5">
      <c r="A3991" s="102"/>
      <c r="B3991" s="102"/>
      <c r="C3991" s="102"/>
      <c r="D3991" s="103"/>
      <c r="E3991" s="102"/>
    </row>
    <row r="3992" spans="1:5">
      <c r="A3992" s="102"/>
      <c r="B3992" s="102"/>
      <c r="C3992" s="102"/>
      <c r="D3992" s="103"/>
      <c r="E3992" s="102"/>
    </row>
    <row r="3993" spans="1:5">
      <c r="A3993" s="102"/>
      <c r="B3993" s="102"/>
      <c r="C3993" s="102"/>
      <c r="D3993" s="103"/>
      <c r="E3993" s="102"/>
    </row>
    <row r="3994" spans="1:5">
      <c r="A3994" s="102"/>
      <c r="B3994" s="102"/>
      <c r="C3994" s="102"/>
      <c r="D3994" s="103"/>
      <c r="E3994" s="102"/>
    </row>
    <row r="3995" spans="1:5">
      <c r="A3995" s="102"/>
      <c r="B3995" s="102"/>
      <c r="C3995" s="102"/>
      <c r="D3995" s="103"/>
      <c r="E3995" s="102"/>
    </row>
    <row r="3996" spans="1:5">
      <c r="A3996" s="102"/>
      <c r="B3996" s="102"/>
      <c r="C3996" s="102"/>
      <c r="D3996" s="103"/>
      <c r="E3996" s="102"/>
    </row>
    <row r="3997" spans="1:5">
      <c r="A3997" s="102"/>
      <c r="B3997" s="102"/>
      <c r="C3997" s="102"/>
      <c r="D3997" s="103"/>
      <c r="E3997" s="102"/>
    </row>
    <row r="3998" spans="1:5">
      <c r="A3998" s="102"/>
      <c r="B3998" s="102"/>
      <c r="C3998" s="102"/>
      <c r="D3998" s="103"/>
      <c r="E3998" s="102"/>
    </row>
    <row r="3999" spans="1:5">
      <c r="A3999" s="102"/>
      <c r="B3999" s="102"/>
      <c r="C3999" s="102"/>
      <c r="D3999" s="103"/>
      <c r="E3999" s="102"/>
    </row>
    <row r="4000" spans="1:5">
      <c r="A4000" s="102"/>
      <c r="B4000" s="102"/>
      <c r="C4000" s="102"/>
      <c r="D4000" s="103"/>
      <c r="E4000" s="102"/>
    </row>
    <row r="4001" spans="1:5">
      <c r="A4001" s="102"/>
      <c r="B4001" s="102"/>
      <c r="C4001" s="102"/>
      <c r="D4001" s="103"/>
      <c r="E4001" s="102"/>
    </row>
    <row r="4002" spans="1:5">
      <c r="A4002" s="102"/>
      <c r="B4002" s="102"/>
      <c r="C4002" s="102"/>
      <c r="D4002" s="103"/>
      <c r="E4002" s="102"/>
    </row>
    <row r="4003" spans="1:5">
      <c r="A4003" s="102"/>
      <c r="B4003" s="102"/>
      <c r="C4003" s="102"/>
      <c r="D4003" s="103"/>
      <c r="E4003" s="102"/>
    </row>
    <row r="4004" spans="1:5">
      <c r="A4004" s="102"/>
      <c r="B4004" s="102"/>
      <c r="C4004" s="102"/>
      <c r="D4004" s="103"/>
      <c r="E4004" s="102"/>
    </row>
    <row r="4005" spans="1:5">
      <c r="A4005" s="102"/>
      <c r="B4005" s="102"/>
      <c r="C4005" s="102"/>
      <c r="D4005" s="103"/>
      <c r="E4005" s="102"/>
    </row>
    <row r="4006" spans="1:5">
      <c r="A4006" s="102"/>
      <c r="B4006" s="102"/>
      <c r="C4006" s="102"/>
      <c r="D4006" s="103"/>
      <c r="E4006" s="102"/>
    </row>
    <row r="4007" spans="1:5">
      <c r="A4007" s="102"/>
      <c r="B4007" s="102"/>
      <c r="C4007" s="102"/>
      <c r="D4007" s="103"/>
      <c r="E4007" s="102"/>
    </row>
    <row r="4008" spans="1:5">
      <c r="A4008" s="102"/>
      <c r="B4008" s="102"/>
      <c r="C4008" s="102"/>
      <c r="D4008" s="103"/>
      <c r="E4008" s="102"/>
    </row>
    <row r="4009" spans="1:5">
      <c r="A4009" s="102"/>
      <c r="B4009" s="102"/>
      <c r="C4009" s="102"/>
      <c r="D4009" s="103"/>
      <c r="E4009" s="102"/>
    </row>
    <row r="4010" spans="1:5">
      <c r="A4010" s="102"/>
      <c r="B4010" s="102"/>
      <c r="C4010" s="102"/>
      <c r="D4010" s="103"/>
      <c r="E4010" s="102"/>
    </row>
    <row r="4011" spans="1:5">
      <c r="A4011" s="102"/>
      <c r="B4011" s="102"/>
      <c r="C4011" s="102"/>
      <c r="D4011" s="103"/>
      <c r="E4011" s="102"/>
    </row>
    <row r="4012" spans="1:5">
      <c r="A4012" s="102"/>
      <c r="B4012" s="102"/>
      <c r="C4012" s="102"/>
      <c r="D4012" s="103"/>
      <c r="E4012" s="102"/>
    </row>
    <row r="4013" spans="1:5">
      <c r="A4013" s="102"/>
      <c r="B4013" s="102"/>
      <c r="C4013" s="102"/>
      <c r="D4013" s="103"/>
      <c r="E4013" s="102"/>
    </row>
    <row r="4014" spans="1:5">
      <c r="A4014" s="102"/>
      <c r="B4014" s="102"/>
      <c r="C4014" s="102"/>
      <c r="D4014" s="103"/>
      <c r="E4014" s="102"/>
    </row>
    <row r="4015" spans="1:5">
      <c r="A4015" s="102"/>
      <c r="B4015" s="102"/>
      <c r="C4015" s="102"/>
      <c r="D4015" s="103"/>
      <c r="E4015" s="102"/>
    </row>
    <row r="4016" spans="1:5">
      <c r="A4016" s="102"/>
      <c r="B4016" s="102"/>
      <c r="C4016" s="102"/>
      <c r="D4016" s="103"/>
      <c r="E4016" s="102"/>
    </row>
    <row r="4017" spans="1:5">
      <c r="A4017" s="102"/>
      <c r="B4017" s="102"/>
      <c r="C4017" s="102"/>
      <c r="D4017" s="103"/>
      <c r="E4017" s="102"/>
    </row>
    <row r="4018" spans="1:5">
      <c r="A4018" s="102"/>
      <c r="B4018" s="102"/>
      <c r="C4018" s="102"/>
      <c r="D4018" s="103"/>
      <c r="E4018" s="102"/>
    </row>
    <row r="4019" spans="1:5">
      <c r="A4019" s="102"/>
      <c r="B4019" s="102"/>
      <c r="C4019" s="102"/>
      <c r="D4019" s="103"/>
      <c r="E4019" s="102"/>
    </row>
    <row r="4020" spans="1:5">
      <c r="A4020" s="102"/>
      <c r="B4020" s="102"/>
      <c r="C4020" s="102"/>
      <c r="D4020" s="103"/>
      <c r="E4020" s="102"/>
    </row>
    <row r="4021" spans="1:5">
      <c r="A4021" s="102"/>
      <c r="B4021" s="102"/>
      <c r="C4021" s="102"/>
      <c r="D4021" s="103"/>
      <c r="E4021" s="102"/>
    </row>
    <row r="4022" spans="1:5">
      <c r="A4022" s="102"/>
      <c r="B4022" s="102"/>
      <c r="C4022" s="102"/>
      <c r="D4022" s="103"/>
      <c r="E4022" s="102"/>
    </row>
    <row r="4023" spans="1:5">
      <c r="A4023" s="102"/>
      <c r="B4023" s="102"/>
      <c r="C4023" s="102"/>
      <c r="D4023" s="103"/>
      <c r="E4023" s="102"/>
    </row>
    <row r="4024" spans="1:5">
      <c r="A4024" s="102"/>
      <c r="B4024" s="102"/>
      <c r="C4024" s="102"/>
      <c r="D4024" s="103"/>
      <c r="E4024" s="102"/>
    </row>
    <row r="4025" spans="1:5">
      <c r="A4025" s="102"/>
      <c r="B4025" s="102"/>
      <c r="C4025" s="102"/>
      <c r="D4025" s="103"/>
      <c r="E4025" s="102"/>
    </row>
    <row r="4026" spans="1:5">
      <c r="A4026" s="102"/>
      <c r="B4026" s="102"/>
      <c r="C4026" s="102"/>
      <c r="D4026" s="103"/>
      <c r="E4026" s="102"/>
    </row>
    <row r="4027" spans="1:5">
      <c r="A4027" s="102"/>
      <c r="B4027" s="102"/>
      <c r="C4027" s="102"/>
      <c r="D4027" s="103"/>
      <c r="E4027" s="102"/>
    </row>
    <row r="4028" spans="1:5">
      <c r="A4028" s="102"/>
      <c r="B4028" s="102"/>
      <c r="C4028" s="102"/>
      <c r="D4028" s="103"/>
      <c r="E4028" s="102"/>
    </row>
    <row r="4029" spans="1:5">
      <c r="A4029" s="102"/>
      <c r="B4029" s="102"/>
      <c r="C4029" s="102"/>
      <c r="D4029" s="103"/>
      <c r="E4029" s="102"/>
    </row>
    <row r="4030" spans="1:5">
      <c r="A4030" s="102"/>
      <c r="B4030" s="102"/>
      <c r="C4030" s="102"/>
      <c r="D4030" s="103"/>
      <c r="E4030" s="102"/>
    </row>
    <row r="4031" spans="1:5">
      <c r="A4031" s="102"/>
      <c r="B4031" s="102"/>
      <c r="C4031" s="102"/>
      <c r="D4031" s="103"/>
      <c r="E4031" s="102"/>
    </row>
    <row r="4032" spans="1:5">
      <c r="A4032" s="102"/>
      <c r="B4032" s="102"/>
      <c r="C4032" s="102"/>
      <c r="D4032" s="103"/>
      <c r="E4032" s="102"/>
    </row>
    <row r="4033" spans="1:5">
      <c r="A4033" s="102"/>
      <c r="B4033" s="102"/>
      <c r="C4033" s="102"/>
      <c r="D4033" s="103"/>
      <c r="E4033" s="102"/>
    </row>
    <row r="4034" spans="1:5">
      <c r="A4034" s="102"/>
      <c r="B4034" s="102"/>
      <c r="C4034" s="102"/>
      <c r="D4034" s="103"/>
      <c r="E4034" s="102"/>
    </row>
    <row r="4035" spans="1:5">
      <c r="A4035" s="102"/>
      <c r="B4035" s="102"/>
      <c r="C4035" s="102"/>
      <c r="D4035" s="103"/>
      <c r="E4035" s="102"/>
    </row>
    <row r="4036" spans="1:5">
      <c r="A4036" s="102"/>
      <c r="B4036" s="102"/>
      <c r="C4036" s="102"/>
      <c r="D4036" s="103"/>
      <c r="E4036" s="102"/>
    </row>
    <row r="4037" spans="1:5">
      <c r="A4037" s="102"/>
      <c r="B4037" s="102"/>
      <c r="C4037" s="102"/>
      <c r="D4037" s="103"/>
      <c r="E4037" s="102"/>
    </row>
    <row r="4038" spans="1:5">
      <c r="A4038" s="102"/>
      <c r="B4038" s="102"/>
      <c r="C4038" s="102"/>
      <c r="D4038" s="103"/>
      <c r="E4038" s="102"/>
    </row>
    <row r="4039" spans="1:5">
      <c r="A4039" s="102"/>
      <c r="B4039" s="102"/>
      <c r="C4039" s="102"/>
      <c r="D4039" s="103"/>
      <c r="E4039" s="102"/>
    </row>
    <row r="4040" spans="1:5">
      <c r="A4040" s="102"/>
      <c r="B4040" s="102"/>
      <c r="C4040" s="102"/>
      <c r="D4040" s="103"/>
      <c r="E4040" s="102"/>
    </row>
    <row r="4041" spans="1:5">
      <c r="A4041" s="102"/>
      <c r="B4041" s="102"/>
      <c r="C4041" s="102"/>
      <c r="D4041" s="103"/>
      <c r="E4041" s="102"/>
    </row>
    <row r="4042" spans="1:5">
      <c r="A4042" s="102"/>
      <c r="B4042" s="102"/>
      <c r="C4042" s="102"/>
      <c r="D4042" s="103"/>
      <c r="E4042" s="102"/>
    </row>
    <row r="4043" spans="1:5">
      <c r="A4043" s="102"/>
      <c r="B4043" s="102"/>
      <c r="C4043" s="102"/>
      <c r="D4043" s="103"/>
      <c r="E4043" s="102"/>
    </row>
    <row r="4044" spans="1:5">
      <c r="A4044" s="102"/>
      <c r="B4044" s="102"/>
      <c r="C4044" s="102"/>
      <c r="D4044" s="103"/>
      <c r="E4044" s="102"/>
    </row>
    <row r="4045" spans="1:5">
      <c r="A4045" s="102"/>
      <c r="B4045" s="102"/>
      <c r="C4045" s="102"/>
      <c r="D4045" s="103"/>
      <c r="E4045" s="102"/>
    </row>
    <row r="4046" spans="1:5">
      <c r="A4046" s="102"/>
      <c r="B4046" s="102"/>
      <c r="C4046" s="102"/>
      <c r="D4046" s="103"/>
      <c r="E4046" s="102"/>
    </row>
    <row r="4047" spans="1:5">
      <c r="A4047" s="102"/>
      <c r="B4047" s="102"/>
      <c r="C4047" s="102"/>
      <c r="D4047" s="103"/>
      <c r="E4047" s="102"/>
    </row>
    <row r="4048" spans="1:5">
      <c r="A4048" s="102"/>
      <c r="B4048" s="102"/>
      <c r="C4048" s="102"/>
      <c r="D4048" s="103"/>
      <c r="E4048" s="102"/>
    </row>
    <row r="4049" spans="1:5">
      <c r="A4049" s="102"/>
      <c r="B4049" s="102"/>
      <c r="C4049" s="102"/>
      <c r="D4049" s="103"/>
      <c r="E4049" s="102"/>
    </row>
    <row r="4050" spans="1:5">
      <c r="A4050" s="102"/>
      <c r="B4050" s="102"/>
      <c r="C4050" s="102"/>
      <c r="D4050" s="103"/>
      <c r="E4050" s="102"/>
    </row>
    <row r="4051" spans="1:5">
      <c r="A4051" s="102"/>
      <c r="B4051" s="102"/>
      <c r="C4051" s="102"/>
      <c r="D4051" s="103"/>
      <c r="E4051" s="102"/>
    </row>
    <row r="4052" spans="1:5">
      <c r="A4052" s="102"/>
      <c r="B4052" s="102"/>
      <c r="C4052" s="102"/>
      <c r="D4052" s="103"/>
      <c r="E4052" s="102"/>
    </row>
    <row r="4053" spans="1:5">
      <c r="A4053" s="102"/>
      <c r="B4053" s="102"/>
      <c r="C4053" s="102"/>
      <c r="D4053" s="103"/>
      <c r="E4053" s="102"/>
    </row>
    <row r="4054" spans="1:5">
      <c r="A4054" s="102"/>
      <c r="B4054" s="102"/>
      <c r="C4054" s="102"/>
      <c r="D4054" s="103"/>
      <c r="E4054" s="102"/>
    </row>
    <row r="4055" spans="1:5">
      <c r="A4055" s="102"/>
      <c r="B4055" s="102"/>
      <c r="C4055" s="102"/>
      <c r="D4055" s="103"/>
      <c r="E4055" s="102"/>
    </row>
    <row r="4056" spans="1:5">
      <c r="A4056" s="102"/>
      <c r="B4056" s="102"/>
      <c r="C4056" s="102"/>
      <c r="D4056" s="103"/>
      <c r="E4056" s="102"/>
    </row>
    <row r="4057" spans="1:5">
      <c r="A4057" s="102"/>
      <c r="B4057" s="102"/>
      <c r="C4057" s="102"/>
      <c r="D4057" s="103"/>
      <c r="E4057" s="102"/>
    </row>
    <row r="4058" spans="1:5">
      <c r="A4058" s="102"/>
      <c r="B4058" s="102"/>
      <c r="C4058" s="102"/>
      <c r="D4058" s="103"/>
      <c r="E4058" s="102"/>
    </row>
    <row r="4059" spans="1:5">
      <c r="A4059" s="102"/>
      <c r="B4059" s="102"/>
      <c r="C4059" s="102"/>
      <c r="D4059" s="103"/>
      <c r="E4059" s="102"/>
    </row>
    <row r="4060" spans="1:5">
      <c r="A4060" s="102"/>
      <c r="B4060" s="102"/>
      <c r="C4060" s="102"/>
      <c r="D4060" s="103"/>
      <c r="E4060" s="102"/>
    </row>
    <row r="4061" spans="1:5">
      <c r="A4061" s="102"/>
      <c r="B4061" s="102"/>
      <c r="C4061" s="102"/>
      <c r="D4061" s="103"/>
      <c r="E4061" s="102"/>
    </row>
    <row r="4062" spans="1:5">
      <c r="A4062" s="102"/>
      <c r="B4062" s="102"/>
      <c r="C4062" s="102"/>
      <c r="D4062" s="103"/>
      <c r="E4062" s="102"/>
    </row>
    <row r="4063" spans="1:5">
      <c r="A4063" s="102"/>
      <c r="B4063" s="102"/>
      <c r="C4063" s="102"/>
      <c r="D4063" s="103"/>
      <c r="E4063" s="102"/>
    </row>
    <row r="4064" spans="1:5">
      <c r="A4064" s="102"/>
      <c r="B4064" s="102"/>
      <c r="C4064" s="102"/>
      <c r="D4064" s="103"/>
      <c r="E4064" s="102"/>
    </row>
    <row r="4065" spans="1:5">
      <c r="A4065" s="102"/>
      <c r="B4065" s="102"/>
      <c r="C4065" s="102"/>
      <c r="D4065" s="103"/>
      <c r="E4065" s="102"/>
    </row>
    <row r="4066" spans="1:5">
      <c r="A4066" s="102"/>
      <c r="B4066" s="102"/>
      <c r="C4066" s="102"/>
      <c r="D4066" s="103"/>
      <c r="E4066" s="102"/>
    </row>
    <row r="4067" spans="1:5">
      <c r="A4067" s="102"/>
      <c r="B4067" s="102"/>
      <c r="C4067" s="102"/>
      <c r="D4067" s="103"/>
      <c r="E4067" s="102"/>
    </row>
    <row r="4068" spans="1:5">
      <c r="A4068" s="102"/>
      <c r="B4068" s="102"/>
      <c r="C4068" s="102"/>
      <c r="D4068" s="103"/>
      <c r="E4068" s="102"/>
    </row>
    <row r="4069" spans="1:5">
      <c r="A4069" s="102"/>
      <c r="B4069" s="102"/>
      <c r="C4069" s="102"/>
      <c r="D4069" s="103"/>
      <c r="E4069" s="102"/>
    </row>
    <row r="4070" spans="1:5">
      <c r="A4070" s="102"/>
      <c r="B4070" s="102"/>
      <c r="C4070" s="102"/>
      <c r="D4070" s="103"/>
      <c r="E4070" s="102"/>
    </row>
    <row r="4071" spans="1:5">
      <c r="A4071" s="102"/>
      <c r="B4071" s="102"/>
      <c r="C4071" s="102"/>
      <c r="D4071" s="103"/>
      <c r="E4071" s="102"/>
    </row>
    <row r="4072" spans="1:5">
      <c r="A4072" s="102"/>
      <c r="B4072" s="102"/>
      <c r="C4072" s="102"/>
      <c r="D4072" s="103"/>
      <c r="E4072" s="102"/>
    </row>
    <row r="4073" spans="1:5">
      <c r="A4073" s="102"/>
      <c r="B4073" s="102"/>
      <c r="C4073" s="102"/>
      <c r="D4073" s="103"/>
      <c r="E4073" s="102"/>
    </row>
    <row r="4074" spans="1:5">
      <c r="A4074" s="102"/>
      <c r="B4074" s="102"/>
      <c r="C4074" s="102"/>
      <c r="D4074" s="103"/>
      <c r="E4074" s="102"/>
    </row>
    <row r="4075" spans="1:5">
      <c r="A4075" s="102"/>
      <c r="B4075" s="102"/>
      <c r="C4075" s="102"/>
      <c r="D4075" s="103"/>
      <c r="E4075" s="102"/>
    </row>
    <row r="4076" spans="1:5">
      <c r="A4076" s="102"/>
      <c r="B4076" s="102"/>
      <c r="C4076" s="102"/>
      <c r="D4076" s="103"/>
      <c r="E4076" s="102"/>
    </row>
    <row r="4077" spans="1:5">
      <c r="A4077" s="102"/>
      <c r="B4077" s="102"/>
      <c r="C4077" s="102"/>
      <c r="D4077" s="103"/>
      <c r="E4077" s="102"/>
    </row>
    <row r="4078" spans="1:5">
      <c r="A4078" s="102"/>
      <c r="B4078" s="102"/>
      <c r="C4078" s="102"/>
      <c r="D4078" s="103"/>
      <c r="E4078" s="102"/>
    </row>
    <row r="4079" spans="1:5">
      <c r="A4079" s="102"/>
      <c r="B4079" s="102"/>
      <c r="C4079" s="102"/>
      <c r="D4079" s="103"/>
      <c r="E4079" s="102"/>
    </row>
    <row r="4080" spans="1:5">
      <c r="A4080" s="102"/>
      <c r="B4080" s="102"/>
      <c r="C4080" s="102"/>
      <c r="D4080" s="103"/>
      <c r="E4080" s="102"/>
    </row>
    <row r="4081" spans="1:5">
      <c r="A4081" s="102"/>
      <c r="B4081" s="102"/>
      <c r="C4081" s="102"/>
      <c r="D4081" s="103"/>
      <c r="E4081" s="102"/>
    </row>
    <row r="4082" spans="1:5">
      <c r="A4082" s="102"/>
      <c r="B4082" s="102"/>
      <c r="C4082" s="102"/>
      <c r="D4082" s="103"/>
      <c r="E4082" s="102"/>
    </row>
    <row r="4083" spans="1:5">
      <c r="A4083" s="102"/>
      <c r="B4083" s="102"/>
      <c r="C4083" s="102"/>
      <c r="D4083" s="103"/>
      <c r="E4083" s="102"/>
    </row>
    <row r="4084" spans="1:5">
      <c r="A4084" s="102"/>
      <c r="B4084" s="102"/>
      <c r="C4084" s="102"/>
      <c r="D4084" s="103"/>
      <c r="E4084" s="102"/>
    </row>
    <row r="4085" spans="1:5">
      <c r="A4085" s="102"/>
      <c r="B4085" s="102"/>
      <c r="C4085" s="102"/>
      <c r="D4085" s="103"/>
      <c r="E4085" s="102"/>
    </row>
    <row r="4086" spans="1:5">
      <c r="A4086" s="102"/>
      <c r="B4086" s="102"/>
      <c r="C4086" s="102"/>
      <c r="D4086" s="103"/>
      <c r="E4086" s="102"/>
    </row>
    <row r="4087" spans="1:5">
      <c r="A4087" s="102"/>
      <c r="B4087" s="102"/>
      <c r="C4087" s="102"/>
      <c r="D4087" s="103"/>
      <c r="E4087" s="102"/>
    </row>
    <row r="4088" spans="1:5">
      <c r="A4088" s="102"/>
      <c r="B4088" s="102"/>
      <c r="C4088" s="102"/>
      <c r="D4088" s="103"/>
      <c r="E4088" s="102"/>
    </row>
    <row r="4089" spans="1:5">
      <c r="A4089" s="102"/>
      <c r="B4089" s="102"/>
      <c r="C4089" s="102"/>
      <c r="D4089" s="103"/>
      <c r="E4089" s="102"/>
    </row>
    <row r="4090" spans="1:5">
      <c r="A4090" s="102"/>
      <c r="B4090" s="102"/>
      <c r="C4090" s="102"/>
      <c r="D4090" s="103"/>
      <c r="E4090" s="102"/>
    </row>
    <row r="4091" spans="1:5">
      <c r="A4091" s="102"/>
      <c r="B4091" s="102"/>
      <c r="C4091" s="102"/>
      <c r="D4091" s="103"/>
      <c r="E4091" s="102"/>
    </row>
    <row r="4092" spans="1:5">
      <c r="A4092" s="102"/>
      <c r="B4092" s="102"/>
      <c r="C4092" s="102"/>
      <c r="D4092" s="103"/>
      <c r="E4092" s="102"/>
    </row>
    <row r="4093" spans="1:5">
      <c r="A4093" s="102"/>
      <c r="B4093" s="102"/>
      <c r="C4093" s="102"/>
      <c r="D4093" s="103"/>
      <c r="E4093" s="102"/>
    </row>
    <row r="4094" spans="1:5">
      <c r="A4094" s="102"/>
      <c r="B4094" s="102"/>
      <c r="C4094" s="102"/>
      <c r="D4094" s="103"/>
      <c r="E4094" s="102"/>
    </row>
    <row r="4095" spans="1:5">
      <c r="A4095" s="102"/>
      <c r="B4095" s="102"/>
      <c r="C4095" s="102"/>
      <c r="D4095" s="103"/>
      <c r="E4095" s="102"/>
    </row>
    <row r="4096" spans="1:5">
      <c r="A4096" s="102"/>
      <c r="B4096" s="102"/>
      <c r="C4096" s="102"/>
      <c r="D4096" s="103"/>
      <c r="E4096" s="102"/>
    </row>
    <row r="4097" spans="1:5">
      <c r="A4097" s="102"/>
      <c r="B4097" s="102"/>
      <c r="C4097" s="102"/>
      <c r="D4097" s="103"/>
      <c r="E4097" s="102"/>
    </row>
    <row r="4098" spans="1:5">
      <c r="A4098" s="102"/>
      <c r="B4098" s="102"/>
      <c r="C4098" s="102"/>
      <c r="D4098" s="103"/>
      <c r="E4098" s="102"/>
    </row>
    <row r="4099" spans="1:5">
      <c r="A4099" s="102"/>
      <c r="B4099" s="102"/>
      <c r="C4099" s="102"/>
      <c r="D4099" s="103"/>
      <c r="E4099" s="102"/>
    </row>
    <row r="4100" spans="1:5">
      <c r="A4100" s="102"/>
      <c r="B4100" s="102"/>
      <c r="C4100" s="102"/>
      <c r="D4100" s="103"/>
      <c r="E4100" s="102"/>
    </row>
    <row r="4101" spans="1:5">
      <c r="A4101" s="102"/>
      <c r="B4101" s="102"/>
      <c r="C4101" s="102"/>
      <c r="D4101" s="103"/>
      <c r="E4101" s="102"/>
    </row>
    <row r="4102" spans="1:5">
      <c r="A4102" s="102"/>
      <c r="B4102" s="102"/>
      <c r="C4102" s="102"/>
      <c r="D4102" s="103"/>
      <c r="E4102" s="102"/>
    </row>
    <row r="4103" spans="1:5">
      <c r="A4103" s="102"/>
      <c r="B4103" s="102"/>
      <c r="C4103" s="102"/>
      <c r="D4103" s="103"/>
      <c r="E4103" s="102"/>
    </row>
    <row r="4104" spans="1:5">
      <c r="A4104" s="102"/>
      <c r="B4104" s="102"/>
      <c r="C4104" s="102"/>
      <c r="D4104" s="103"/>
      <c r="E4104" s="102"/>
    </row>
    <row r="4105" spans="1:5">
      <c r="A4105" s="102"/>
      <c r="B4105" s="102"/>
      <c r="C4105" s="102"/>
      <c r="D4105" s="103"/>
      <c r="E4105" s="102"/>
    </row>
    <row r="4106" spans="1:5">
      <c r="A4106" s="102"/>
      <c r="B4106" s="102"/>
      <c r="C4106" s="102"/>
      <c r="D4106" s="103"/>
      <c r="E4106" s="102"/>
    </row>
    <row r="4107" spans="1:5">
      <c r="A4107" s="102"/>
      <c r="B4107" s="102"/>
      <c r="C4107" s="102"/>
      <c r="D4107" s="103"/>
      <c r="E4107" s="102"/>
    </row>
    <row r="4108" spans="1:5">
      <c r="A4108" s="102"/>
      <c r="B4108" s="102"/>
      <c r="C4108" s="102"/>
      <c r="D4108" s="103"/>
      <c r="E4108" s="102"/>
    </row>
    <row r="4109" spans="1:5">
      <c r="A4109" s="102"/>
      <c r="B4109" s="102"/>
      <c r="C4109" s="102"/>
      <c r="D4109" s="103"/>
      <c r="E4109" s="102"/>
    </row>
    <row r="4110" spans="1:5">
      <c r="A4110" s="102"/>
      <c r="B4110" s="102"/>
      <c r="C4110" s="102"/>
      <c r="D4110" s="103"/>
      <c r="E4110" s="102"/>
    </row>
    <row r="4111" spans="1:5">
      <c r="A4111" s="102"/>
      <c r="B4111" s="102"/>
      <c r="C4111" s="102"/>
      <c r="D4111" s="103"/>
      <c r="E4111" s="102"/>
    </row>
    <row r="4112" spans="1:5">
      <c r="A4112" s="102"/>
      <c r="B4112" s="102"/>
      <c r="C4112" s="102"/>
      <c r="D4112" s="103"/>
      <c r="E4112" s="102"/>
    </row>
    <row r="4113" spans="1:5">
      <c r="A4113" s="102"/>
      <c r="B4113" s="102"/>
      <c r="C4113" s="102"/>
      <c r="D4113" s="103"/>
      <c r="E4113" s="102"/>
    </row>
    <row r="4114" spans="1:5">
      <c r="A4114" s="102"/>
      <c r="B4114" s="102"/>
      <c r="C4114" s="102"/>
      <c r="D4114" s="103"/>
      <c r="E4114" s="102"/>
    </row>
    <row r="4115" spans="1:5">
      <c r="A4115" s="102"/>
      <c r="B4115" s="102"/>
      <c r="C4115" s="102"/>
      <c r="D4115" s="103"/>
      <c r="E4115" s="102"/>
    </row>
    <row r="4116" spans="1:5">
      <c r="A4116" s="102"/>
      <c r="B4116" s="102"/>
      <c r="C4116" s="102"/>
      <c r="D4116" s="103"/>
      <c r="E4116" s="102"/>
    </row>
    <row r="4117" spans="1:5">
      <c r="A4117" s="102"/>
      <c r="B4117" s="102"/>
      <c r="C4117" s="102"/>
      <c r="D4117" s="103"/>
      <c r="E4117" s="102"/>
    </row>
    <row r="4118" spans="1:5">
      <c r="A4118" s="102"/>
      <c r="B4118" s="102"/>
      <c r="C4118" s="102"/>
      <c r="D4118" s="103"/>
      <c r="E4118" s="102"/>
    </row>
    <row r="4119" spans="1:5">
      <c r="A4119" s="102"/>
      <c r="B4119" s="102"/>
      <c r="C4119" s="102"/>
      <c r="D4119" s="103"/>
      <c r="E4119" s="102"/>
    </row>
    <row r="4120" spans="1:5">
      <c r="A4120" s="102"/>
      <c r="B4120" s="102"/>
      <c r="C4120" s="102"/>
      <c r="D4120" s="103"/>
      <c r="E4120" s="102"/>
    </row>
    <row r="4121" spans="1:5">
      <c r="A4121" s="102"/>
      <c r="B4121" s="102"/>
      <c r="C4121" s="102"/>
      <c r="D4121" s="103"/>
      <c r="E4121" s="102"/>
    </row>
    <row r="4122" spans="1:5">
      <c r="A4122" s="102"/>
      <c r="B4122" s="102"/>
      <c r="C4122" s="102"/>
      <c r="D4122" s="103"/>
      <c r="E4122" s="102"/>
    </row>
    <row r="4123" spans="1:5">
      <c r="A4123" s="102"/>
      <c r="B4123" s="102"/>
      <c r="C4123" s="102"/>
      <c r="D4123" s="103"/>
      <c r="E4123" s="102"/>
    </row>
    <row r="4124" spans="1:5">
      <c r="A4124" s="102"/>
      <c r="B4124" s="102"/>
      <c r="C4124" s="102"/>
      <c r="D4124" s="103"/>
      <c r="E4124" s="102"/>
    </row>
    <row r="4125" spans="1:5">
      <c r="A4125" s="102"/>
      <c r="B4125" s="102"/>
      <c r="C4125" s="102"/>
      <c r="D4125" s="103"/>
      <c r="E4125" s="102"/>
    </row>
    <row r="4126" spans="1:5">
      <c r="A4126" s="102"/>
      <c r="B4126" s="102"/>
      <c r="C4126" s="102"/>
      <c r="D4126" s="103"/>
      <c r="E4126" s="102"/>
    </row>
    <row r="4127" spans="1:5">
      <c r="A4127" s="102"/>
      <c r="B4127" s="102"/>
      <c r="C4127" s="102"/>
      <c r="D4127" s="103"/>
      <c r="E4127" s="102"/>
    </row>
    <row r="4128" spans="1:5">
      <c r="A4128" s="102"/>
      <c r="B4128" s="102"/>
      <c r="C4128" s="102"/>
      <c r="D4128" s="103"/>
      <c r="E4128" s="102"/>
    </row>
    <row r="4129" spans="1:5">
      <c r="A4129" s="102"/>
      <c r="B4129" s="102"/>
      <c r="C4129" s="102"/>
      <c r="D4129" s="103"/>
      <c r="E4129" s="102"/>
    </row>
    <row r="4130" spans="1:5">
      <c r="A4130" s="102"/>
      <c r="B4130" s="102"/>
      <c r="C4130" s="102"/>
      <c r="D4130" s="103"/>
      <c r="E4130" s="102"/>
    </row>
    <row r="4131" spans="1:5">
      <c r="A4131" s="102"/>
      <c r="B4131" s="102"/>
      <c r="C4131" s="102"/>
      <c r="D4131" s="103"/>
      <c r="E4131" s="102"/>
    </row>
    <row r="4132" spans="1:5">
      <c r="A4132" s="102"/>
      <c r="B4132" s="102"/>
      <c r="C4132" s="102"/>
      <c r="D4132" s="103"/>
      <c r="E4132" s="102"/>
    </row>
    <row r="4133" spans="1:5">
      <c r="A4133" s="102"/>
      <c r="B4133" s="102"/>
      <c r="C4133" s="102"/>
      <c r="D4133" s="103"/>
      <c r="E4133" s="102"/>
    </row>
    <row r="4134" spans="1:5">
      <c r="A4134" s="102"/>
      <c r="B4134" s="102"/>
      <c r="C4134" s="102"/>
      <c r="D4134" s="103"/>
      <c r="E4134" s="102"/>
    </row>
    <row r="4135" spans="1:5">
      <c r="A4135" s="102"/>
      <c r="B4135" s="102"/>
      <c r="C4135" s="102"/>
      <c r="D4135" s="103"/>
      <c r="E4135" s="102"/>
    </row>
    <row r="4136" spans="1:5">
      <c r="A4136" s="102"/>
      <c r="B4136" s="102"/>
      <c r="C4136" s="102"/>
      <c r="D4136" s="103"/>
      <c r="E4136" s="102"/>
    </row>
    <row r="4137" spans="1:5">
      <c r="A4137" s="102"/>
      <c r="B4137" s="102"/>
      <c r="C4137" s="102"/>
      <c r="D4137" s="103"/>
      <c r="E4137" s="102"/>
    </row>
    <row r="4138" spans="1:5">
      <c r="A4138" s="102"/>
      <c r="B4138" s="102"/>
      <c r="C4138" s="102"/>
      <c r="D4138" s="103"/>
      <c r="E4138" s="102"/>
    </row>
    <row r="4139" spans="1:5">
      <c r="A4139" s="102"/>
      <c r="B4139" s="102"/>
      <c r="C4139" s="102"/>
      <c r="D4139" s="103"/>
      <c r="E4139" s="102"/>
    </row>
    <row r="4140" spans="1:5">
      <c r="A4140" s="102"/>
      <c r="B4140" s="102"/>
      <c r="C4140" s="102"/>
      <c r="D4140" s="103"/>
      <c r="E4140" s="102"/>
    </row>
    <row r="4141" spans="1:5">
      <c r="A4141" s="102"/>
      <c r="B4141" s="102"/>
      <c r="C4141" s="102"/>
      <c r="D4141" s="103"/>
      <c r="E4141" s="102"/>
    </row>
    <row r="4142" spans="1:5">
      <c r="A4142" s="102"/>
      <c r="B4142" s="102"/>
      <c r="C4142" s="102"/>
      <c r="D4142" s="103"/>
      <c r="E4142" s="102"/>
    </row>
    <row r="4143" spans="1:5">
      <c r="A4143" s="102"/>
      <c r="B4143" s="102"/>
      <c r="C4143" s="102"/>
      <c r="D4143" s="103"/>
      <c r="E4143" s="102"/>
    </row>
    <row r="4144" spans="1:5">
      <c r="A4144" s="102"/>
      <c r="B4144" s="102"/>
      <c r="C4144" s="102"/>
      <c r="D4144" s="103"/>
      <c r="E4144" s="102"/>
    </row>
    <row r="4145" spans="1:5">
      <c r="A4145" s="102"/>
      <c r="B4145" s="102"/>
      <c r="C4145" s="102"/>
      <c r="D4145" s="103"/>
      <c r="E4145" s="102"/>
    </row>
    <row r="4146" spans="1:5">
      <c r="A4146" s="102"/>
      <c r="B4146" s="102"/>
      <c r="C4146" s="102"/>
      <c r="D4146" s="103"/>
      <c r="E4146" s="102"/>
    </row>
    <row r="4147" spans="1:5">
      <c r="A4147" s="102"/>
      <c r="B4147" s="102"/>
      <c r="C4147" s="102"/>
      <c r="D4147" s="103"/>
      <c r="E4147" s="102"/>
    </row>
    <row r="4148" spans="1:5">
      <c r="A4148" s="102"/>
      <c r="B4148" s="102"/>
      <c r="C4148" s="102"/>
      <c r="D4148" s="103"/>
      <c r="E4148" s="102"/>
    </row>
    <row r="4149" spans="1:5">
      <c r="A4149" s="102"/>
      <c r="B4149" s="102"/>
      <c r="C4149" s="102"/>
      <c r="D4149" s="103"/>
      <c r="E4149" s="102"/>
    </row>
    <row r="4150" spans="1:5">
      <c r="A4150" s="102"/>
      <c r="B4150" s="102"/>
      <c r="C4150" s="102"/>
      <c r="D4150" s="103"/>
      <c r="E4150" s="102"/>
    </row>
    <row r="4151" spans="1:5">
      <c r="A4151" s="102"/>
      <c r="B4151" s="102"/>
      <c r="C4151" s="102"/>
      <c r="D4151" s="103"/>
      <c r="E4151" s="102"/>
    </row>
    <row r="4152" spans="1:5">
      <c r="A4152" s="102"/>
      <c r="B4152" s="102"/>
      <c r="C4152" s="102"/>
      <c r="D4152" s="103"/>
      <c r="E4152" s="102"/>
    </row>
    <row r="4153" spans="1:5">
      <c r="A4153" s="102"/>
      <c r="B4153" s="102"/>
      <c r="C4153" s="102"/>
      <c r="D4153" s="103"/>
      <c r="E4153" s="102"/>
    </row>
    <row r="4154" spans="1:5">
      <c r="A4154" s="102"/>
      <c r="B4154" s="102"/>
      <c r="C4154" s="102"/>
      <c r="D4154" s="103"/>
      <c r="E4154" s="102"/>
    </row>
    <row r="4155" spans="1:5">
      <c r="A4155" s="102"/>
      <c r="B4155" s="102"/>
      <c r="C4155" s="102"/>
      <c r="D4155" s="103"/>
      <c r="E4155" s="102"/>
    </row>
    <row r="4156" spans="1:5">
      <c r="A4156" s="102"/>
      <c r="B4156" s="102"/>
      <c r="C4156" s="102"/>
      <c r="D4156" s="103"/>
      <c r="E4156" s="102"/>
    </row>
    <row r="4157" spans="1:5">
      <c r="A4157" s="102"/>
      <c r="B4157" s="102"/>
      <c r="C4157" s="102"/>
      <c r="D4157" s="103"/>
      <c r="E4157" s="102"/>
    </row>
    <row r="4158" spans="1:5">
      <c r="A4158" s="102"/>
      <c r="B4158" s="102"/>
      <c r="C4158" s="102"/>
      <c r="D4158" s="103"/>
      <c r="E4158" s="102"/>
    </row>
    <row r="4159" spans="1:5">
      <c r="A4159" s="102"/>
      <c r="B4159" s="102"/>
      <c r="C4159" s="102"/>
      <c r="D4159" s="103"/>
      <c r="E4159" s="102"/>
    </row>
    <row r="4160" spans="1:5">
      <c r="A4160" s="102"/>
      <c r="B4160" s="102"/>
      <c r="C4160" s="102"/>
      <c r="D4160" s="103"/>
      <c r="E4160" s="102"/>
    </row>
    <row r="4161" spans="1:5">
      <c r="A4161" s="102"/>
      <c r="B4161" s="102"/>
      <c r="C4161" s="102"/>
      <c r="D4161" s="103"/>
      <c r="E4161" s="102"/>
    </row>
    <row r="4162" spans="1:5">
      <c r="A4162" s="102"/>
      <c r="B4162" s="102"/>
      <c r="C4162" s="102"/>
      <c r="D4162" s="103"/>
      <c r="E4162" s="102"/>
    </row>
    <row r="4163" spans="1:5">
      <c r="A4163" s="102"/>
      <c r="B4163" s="102"/>
      <c r="C4163" s="102"/>
      <c r="D4163" s="103"/>
      <c r="E4163" s="102"/>
    </row>
    <row r="4164" spans="1:5">
      <c r="A4164" s="102"/>
      <c r="B4164" s="102"/>
      <c r="C4164" s="102"/>
      <c r="D4164" s="103"/>
      <c r="E4164" s="102"/>
    </row>
    <row r="4165" spans="1:5">
      <c r="A4165" s="102"/>
      <c r="B4165" s="102"/>
      <c r="C4165" s="102"/>
      <c r="D4165" s="103"/>
      <c r="E4165" s="102"/>
    </row>
    <row r="4166" spans="1:5">
      <c r="A4166" s="102"/>
      <c r="B4166" s="102"/>
      <c r="C4166" s="102"/>
      <c r="D4166" s="103"/>
      <c r="E4166" s="102"/>
    </row>
    <row r="4167" spans="1:5">
      <c r="A4167" s="102"/>
      <c r="B4167" s="102"/>
      <c r="C4167" s="102"/>
      <c r="D4167" s="103"/>
      <c r="E4167" s="102"/>
    </row>
    <row r="4168" spans="1:5">
      <c r="A4168" s="102"/>
      <c r="B4168" s="102"/>
      <c r="C4168" s="102"/>
      <c r="D4168" s="103"/>
      <c r="E4168" s="102"/>
    </row>
    <row r="4169" spans="1:5">
      <c r="A4169" s="102"/>
      <c r="B4169" s="102"/>
      <c r="C4169" s="102"/>
      <c r="D4169" s="103"/>
      <c r="E4169" s="102"/>
    </row>
    <row r="4170" spans="1:5">
      <c r="A4170" s="102"/>
      <c r="B4170" s="102"/>
      <c r="C4170" s="102"/>
      <c r="D4170" s="103"/>
      <c r="E4170" s="102"/>
    </row>
    <row r="4171" spans="1:5">
      <c r="A4171" s="102"/>
      <c r="B4171" s="102"/>
      <c r="C4171" s="102"/>
      <c r="D4171" s="103"/>
      <c r="E4171" s="102"/>
    </row>
    <row r="4172" spans="1:5">
      <c r="A4172" s="102"/>
      <c r="B4172" s="102"/>
      <c r="C4172" s="102"/>
      <c r="D4172" s="103"/>
      <c r="E4172" s="102"/>
    </row>
    <row r="4173" spans="1:5">
      <c r="A4173" s="102"/>
      <c r="B4173" s="102"/>
      <c r="C4173" s="102"/>
      <c r="D4173" s="103"/>
      <c r="E4173" s="102"/>
    </row>
    <row r="4174" spans="1:5">
      <c r="A4174" s="102"/>
      <c r="B4174" s="102"/>
      <c r="C4174" s="102"/>
      <c r="D4174" s="103"/>
      <c r="E4174" s="102"/>
    </row>
    <row r="4175" spans="1:5">
      <c r="A4175" s="102"/>
      <c r="B4175" s="102"/>
      <c r="C4175" s="102"/>
      <c r="D4175" s="103"/>
      <c r="E4175" s="102"/>
    </row>
    <row r="4176" spans="1:5">
      <c r="A4176" s="102"/>
      <c r="B4176" s="102"/>
      <c r="C4176" s="102"/>
      <c r="D4176" s="103"/>
      <c r="E4176" s="102"/>
    </row>
    <row r="4177" spans="1:5">
      <c r="A4177" s="102"/>
      <c r="B4177" s="102"/>
      <c r="C4177" s="102"/>
      <c r="D4177" s="103"/>
      <c r="E4177" s="102"/>
    </row>
    <row r="4178" spans="1:5">
      <c r="A4178" s="102"/>
      <c r="B4178" s="102"/>
      <c r="C4178" s="102"/>
      <c r="D4178" s="103"/>
      <c r="E4178" s="102"/>
    </row>
    <row r="4179" spans="1:5">
      <c r="A4179" s="102"/>
      <c r="B4179" s="102"/>
      <c r="C4179" s="102"/>
      <c r="D4179" s="103"/>
      <c r="E4179" s="102"/>
    </row>
    <row r="4180" spans="1:5">
      <c r="A4180" s="102"/>
      <c r="B4180" s="102"/>
      <c r="C4180" s="102"/>
      <c r="D4180" s="103"/>
      <c r="E4180" s="102"/>
    </row>
    <row r="4181" spans="1:5">
      <c r="A4181" s="102"/>
      <c r="B4181" s="102"/>
      <c r="C4181" s="102"/>
      <c r="D4181" s="103"/>
      <c r="E4181" s="102"/>
    </row>
    <row r="4182" spans="1:5">
      <c r="A4182" s="102"/>
      <c r="B4182" s="102"/>
      <c r="C4182" s="102"/>
      <c r="D4182" s="103"/>
      <c r="E4182" s="102"/>
    </row>
    <row r="4183" spans="1:5">
      <c r="A4183" s="102"/>
      <c r="B4183" s="102"/>
      <c r="C4183" s="102"/>
      <c r="D4183" s="103"/>
      <c r="E4183" s="102"/>
    </row>
    <row r="4184" spans="1:5">
      <c r="A4184" s="102"/>
      <c r="B4184" s="102"/>
      <c r="C4184" s="102"/>
      <c r="D4184" s="103"/>
      <c r="E4184" s="102"/>
    </row>
    <row r="4185" spans="1:5">
      <c r="A4185" s="102"/>
      <c r="B4185" s="102"/>
      <c r="C4185" s="102"/>
      <c r="D4185" s="103"/>
      <c r="E4185" s="102"/>
    </row>
    <row r="4186" spans="1:5">
      <c r="A4186" s="102"/>
      <c r="B4186" s="102"/>
      <c r="C4186" s="102"/>
      <c r="D4186" s="103"/>
      <c r="E4186" s="102"/>
    </row>
    <row r="4187" spans="1:5">
      <c r="A4187" s="102"/>
      <c r="B4187" s="102"/>
      <c r="C4187" s="102"/>
      <c r="D4187" s="103"/>
      <c r="E4187" s="102"/>
    </row>
    <row r="4188" spans="1:5">
      <c r="A4188" s="102"/>
      <c r="B4188" s="102"/>
      <c r="C4188" s="102"/>
      <c r="D4188" s="103"/>
      <c r="E4188" s="102"/>
    </row>
    <row r="4189" spans="1:5">
      <c r="A4189" s="102"/>
      <c r="B4189" s="102"/>
      <c r="C4189" s="102"/>
      <c r="D4189" s="103"/>
      <c r="E4189" s="102"/>
    </row>
    <row r="4190" spans="1:5">
      <c r="A4190" s="102"/>
      <c r="B4190" s="102"/>
      <c r="C4190" s="102"/>
      <c r="D4190" s="103"/>
      <c r="E4190" s="102"/>
    </row>
    <row r="4191" spans="1:5">
      <c r="A4191" s="102"/>
      <c r="B4191" s="102"/>
      <c r="C4191" s="102"/>
      <c r="D4191" s="103"/>
      <c r="E4191" s="102"/>
    </row>
    <row r="4192" spans="1:5">
      <c r="A4192" s="102"/>
      <c r="B4192" s="102"/>
      <c r="C4192" s="102"/>
      <c r="D4192" s="103"/>
      <c r="E4192" s="102"/>
    </row>
    <row r="4193" spans="1:5">
      <c r="A4193" s="102"/>
      <c r="B4193" s="102"/>
      <c r="C4193" s="102"/>
      <c r="D4193" s="103"/>
      <c r="E4193" s="102"/>
    </row>
    <row r="4194" spans="1:5">
      <c r="A4194" s="102"/>
      <c r="B4194" s="102"/>
      <c r="C4194" s="102"/>
      <c r="D4194" s="103"/>
      <c r="E4194" s="102"/>
    </row>
    <row r="4195" spans="1:5">
      <c r="A4195" s="102"/>
      <c r="B4195" s="102"/>
      <c r="C4195" s="102"/>
      <c r="D4195" s="103"/>
      <c r="E4195" s="102"/>
    </row>
    <row r="4196" spans="1:5">
      <c r="A4196" s="102"/>
      <c r="B4196" s="102"/>
      <c r="C4196" s="102"/>
      <c r="D4196" s="103"/>
      <c r="E4196" s="102"/>
    </row>
    <row r="4197" spans="1:5">
      <c r="A4197" s="102"/>
      <c r="B4197" s="102"/>
      <c r="C4197" s="102"/>
      <c r="D4197" s="103"/>
      <c r="E4197" s="102"/>
    </row>
    <row r="4198" spans="1:5">
      <c r="A4198" s="102"/>
      <c r="B4198" s="102"/>
      <c r="C4198" s="102"/>
      <c r="D4198" s="103"/>
      <c r="E4198" s="102"/>
    </row>
    <row r="4199" spans="1:5">
      <c r="A4199" s="102"/>
      <c r="B4199" s="102"/>
      <c r="C4199" s="102"/>
      <c r="D4199" s="103"/>
      <c r="E4199" s="102"/>
    </row>
    <row r="4200" spans="1:5">
      <c r="A4200" s="102"/>
      <c r="B4200" s="102"/>
      <c r="C4200" s="102"/>
      <c r="D4200" s="103"/>
      <c r="E4200" s="102"/>
    </row>
    <row r="4201" spans="1:5">
      <c r="A4201" s="102"/>
      <c r="B4201" s="102"/>
      <c r="C4201" s="102"/>
      <c r="D4201" s="103"/>
      <c r="E4201" s="102"/>
    </row>
    <row r="4202" spans="1:5">
      <c r="A4202" s="102"/>
      <c r="B4202" s="102"/>
      <c r="C4202" s="102"/>
      <c r="D4202" s="103"/>
      <c r="E4202" s="102"/>
    </row>
    <row r="4203" spans="1:5">
      <c r="A4203" s="102"/>
      <c r="B4203" s="102"/>
      <c r="C4203" s="102"/>
      <c r="D4203" s="103"/>
      <c r="E4203" s="102"/>
    </row>
    <row r="4204" spans="1:5">
      <c r="A4204" s="102"/>
      <c r="B4204" s="102"/>
      <c r="C4204" s="102"/>
      <c r="D4204" s="103"/>
      <c r="E4204" s="102"/>
    </row>
    <row r="4205" spans="1:5">
      <c r="A4205" s="102"/>
      <c r="B4205" s="102"/>
      <c r="C4205" s="102"/>
      <c r="D4205" s="103"/>
      <c r="E4205" s="102"/>
    </row>
    <row r="4206" spans="1:5">
      <c r="A4206" s="102"/>
      <c r="B4206" s="102"/>
      <c r="C4206" s="102"/>
      <c r="D4206" s="103"/>
      <c r="E4206" s="102"/>
    </row>
    <row r="4207" spans="1:5">
      <c r="A4207" s="102"/>
      <c r="B4207" s="102"/>
      <c r="C4207" s="102"/>
      <c r="D4207" s="103"/>
      <c r="E4207" s="102"/>
    </row>
    <row r="4208" spans="1:5">
      <c r="A4208" s="102"/>
      <c r="B4208" s="102"/>
      <c r="C4208" s="102"/>
      <c r="D4208" s="103"/>
      <c r="E4208" s="102"/>
    </row>
    <row r="4209" spans="1:5">
      <c r="A4209" s="102"/>
      <c r="B4209" s="102"/>
      <c r="C4209" s="102"/>
      <c r="D4209" s="103"/>
      <c r="E4209" s="102"/>
    </row>
    <row r="4210" spans="1:5">
      <c r="A4210" s="102"/>
      <c r="B4210" s="102"/>
      <c r="C4210" s="102"/>
      <c r="D4210" s="103"/>
      <c r="E4210" s="102"/>
    </row>
    <row r="4211" spans="1:5">
      <c r="A4211" s="102"/>
      <c r="B4211" s="102"/>
      <c r="C4211" s="102"/>
      <c r="D4211" s="103"/>
      <c r="E4211" s="102"/>
    </row>
    <row r="4212" spans="1:5">
      <c r="A4212" s="102"/>
      <c r="B4212" s="102"/>
      <c r="C4212" s="102"/>
      <c r="D4212" s="103"/>
      <c r="E4212" s="102"/>
    </row>
    <row r="4213" spans="1:5">
      <c r="A4213" s="102"/>
      <c r="B4213" s="102"/>
      <c r="C4213" s="102"/>
      <c r="D4213" s="103"/>
      <c r="E4213" s="102"/>
    </row>
    <row r="4214" spans="1:5">
      <c r="A4214" s="102"/>
      <c r="B4214" s="102"/>
      <c r="C4214" s="102"/>
      <c r="D4214" s="103"/>
      <c r="E4214" s="102"/>
    </row>
    <row r="4215" spans="1:5">
      <c r="A4215" s="102"/>
      <c r="B4215" s="102"/>
      <c r="C4215" s="102"/>
      <c r="D4215" s="103"/>
      <c r="E4215" s="102"/>
    </row>
    <row r="4216" spans="1:5">
      <c r="A4216" s="102"/>
      <c r="B4216" s="102"/>
      <c r="C4216" s="102"/>
      <c r="D4216" s="103"/>
      <c r="E4216" s="102"/>
    </row>
    <row r="4217" spans="1:5">
      <c r="A4217" s="102"/>
      <c r="B4217" s="102"/>
      <c r="C4217" s="102"/>
      <c r="D4217" s="103"/>
      <c r="E4217" s="102"/>
    </row>
    <row r="4218" spans="1:5">
      <c r="A4218" s="102"/>
      <c r="B4218" s="102"/>
      <c r="C4218" s="102"/>
      <c r="D4218" s="103"/>
      <c r="E4218" s="102"/>
    </row>
    <row r="4219" spans="1:5">
      <c r="A4219" s="102"/>
      <c r="B4219" s="102"/>
      <c r="C4219" s="102"/>
      <c r="D4219" s="103"/>
      <c r="E4219" s="102"/>
    </row>
    <row r="4220" spans="1:5">
      <c r="A4220" s="102"/>
      <c r="B4220" s="102"/>
      <c r="C4220" s="102"/>
      <c r="D4220" s="103"/>
      <c r="E4220" s="102"/>
    </row>
    <row r="4221" spans="1:5">
      <c r="A4221" s="102"/>
      <c r="B4221" s="102"/>
      <c r="C4221" s="102"/>
      <c r="D4221" s="103"/>
      <c r="E4221" s="102"/>
    </row>
    <row r="4222" spans="1:5">
      <c r="A4222" s="102"/>
      <c r="B4222" s="102"/>
      <c r="C4222" s="102"/>
      <c r="D4222" s="103"/>
      <c r="E4222" s="102"/>
    </row>
    <row r="4223" spans="1:5">
      <c r="A4223" s="102"/>
      <c r="B4223" s="102"/>
      <c r="C4223" s="102"/>
      <c r="D4223" s="103"/>
      <c r="E4223" s="102"/>
    </row>
    <row r="4224" spans="1:5">
      <c r="A4224" s="102"/>
      <c r="B4224" s="102"/>
      <c r="C4224" s="102"/>
      <c r="D4224" s="103"/>
      <c r="E4224" s="102"/>
    </row>
    <row r="4225" spans="1:5">
      <c r="A4225" s="102"/>
      <c r="B4225" s="102"/>
      <c r="C4225" s="102"/>
      <c r="D4225" s="103"/>
      <c r="E4225" s="102"/>
    </row>
    <row r="4226" spans="1:5">
      <c r="A4226" s="102"/>
      <c r="B4226" s="102"/>
      <c r="C4226" s="102"/>
      <c r="D4226" s="103"/>
      <c r="E4226" s="102"/>
    </row>
    <row r="4227" spans="1:5">
      <c r="A4227" s="102"/>
      <c r="B4227" s="102"/>
      <c r="C4227" s="102"/>
      <c r="D4227" s="103"/>
      <c r="E4227" s="102"/>
    </row>
    <row r="4228" spans="1:5">
      <c r="A4228" s="102"/>
      <c r="B4228" s="102"/>
      <c r="C4228" s="102"/>
      <c r="D4228" s="103"/>
      <c r="E4228" s="102"/>
    </row>
    <row r="4229" spans="1:5">
      <c r="A4229" s="102"/>
      <c r="B4229" s="102"/>
      <c r="C4229" s="102"/>
      <c r="D4229" s="103"/>
      <c r="E4229" s="102"/>
    </row>
    <row r="4230" spans="1:5">
      <c r="A4230" s="102"/>
      <c r="B4230" s="102"/>
      <c r="C4230" s="102"/>
      <c r="D4230" s="103"/>
      <c r="E4230" s="102"/>
    </row>
    <row r="4231" spans="1:5">
      <c r="A4231" s="102"/>
      <c r="B4231" s="102"/>
      <c r="C4231" s="102"/>
      <c r="D4231" s="103"/>
      <c r="E4231" s="102"/>
    </row>
    <row r="4232" spans="1:5">
      <c r="A4232" s="102"/>
      <c r="B4232" s="102"/>
      <c r="C4232" s="102"/>
      <c r="D4232" s="103"/>
      <c r="E4232" s="102"/>
    </row>
    <row r="4233" spans="1:5">
      <c r="A4233" s="102"/>
      <c r="B4233" s="102"/>
      <c r="C4233" s="102"/>
      <c r="D4233" s="103"/>
      <c r="E4233" s="102"/>
    </row>
    <row r="4234" spans="1:5">
      <c r="A4234" s="102"/>
      <c r="B4234" s="102"/>
      <c r="C4234" s="102"/>
      <c r="D4234" s="103"/>
      <c r="E4234" s="102"/>
    </row>
    <row r="4235" spans="1:5">
      <c r="A4235" s="102"/>
      <c r="B4235" s="102"/>
      <c r="C4235" s="102"/>
      <c r="D4235" s="103"/>
      <c r="E4235" s="102"/>
    </row>
    <row r="4236" spans="1:5">
      <c r="A4236" s="102"/>
      <c r="B4236" s="102"/>
      <c r="C4236" s="102"/>
      <c r="D4236" s="103"/>
      <c r="E4236" s="102"/>
    </row>
    <row r="4237" spans="1:5">
      <c r="A4237" s="102"/>
      <c r="B4237" s="102"/>
      <c r="C4237" s="102"/>
      <c r="D4237" s="103"/>
      <c r="E4237" s="102"/>
    </row>
    <row r="4238" spans="1:5">
      <c r="A4238" s="102"/>
      <c r="B4238" s="102"/>
      <c r="C4238" s="102"/>
      <c r="D4238" s="103"/>
      <c r="E4238" s="102"/>
    </row>
    <row r="4239" spans="1:5">
      <c r="A4239" s="102"/>
      <c r="B4239" s="102"/>
      <c r="C4239" s="102"/>
      <c r="D4239" s="103"/>
      <c r="E4239" s="102"/>
    </row>
    <row r="4240" spans="1:5">
      <c r="A4240" s="102"/>
      <c r="B4240" s="102"/>
      <c r="C4240" s="102"/>
      <c r="D4240" s="103"/>
      <c r="E4240" s="102"/>
    </row>
    <row r="4241" spans="1:5">
      <c r="A4241" s="102"/>
      <c r="B4241" s="102"/>
      <c r="C4241" s="102"/>
      <c r="D4241" s="103"/>
      <c r="E4241" s="102"/>
    </row>
    <row r="4242" spans="1:5">
      <c r="A4242" s="102"/>
      <c r="B4242" s="102"/>
      <c r="C4242" s="102"/>
      <c r="D4242" s="103"/>
      <c r="E4242" s="102"/>
    </row>
    <row r="4243" spans="1:5">
      <c r="A4243" s="102"/>
      <c r="B4243" s="102"/>
      <c r="C4243" s="102"/>
      <c r="D4243" s="103"/>
      <c r="E4243" s="102"/>
    </row>
    <row r="4244" spans="1:5">
      <c r="A4244" s="102"/>
      <c r="B4244" s="102"/>
      <c r="C4244" s="102"/>
      <c r="D4244" s="103"/>
      <c r="E4244" s="102"/>
    </row>
    <row r="4245" spans="1:5">
      <c r="A4245" s="102"/>
      <c r="B4245" s="102"/>
      <c r="C4245" s="102"/>
      <c r="D4245" s="103"/>
      <c r="E4245" s="102"/>
    </row>
    <row r="4246" spans="1:5">
      <c r="A4246" s="102"/>
      <c r="B4246" s="102"/>
      <c r="C4246" s="102"/>
      <c r="D4246" s="103"/>
      <c r="E4246" s="102"/>
    </row>
    <row r="4247" spans="1:5">
      <c r="A4247" s="102"/>
      <c r="B4247" s="102"/>
      <c r="C4247" s="102"/>
      <c r="D4247" s="103"/>
      <c r="E4247" s="102"/>
    </row>
    <row r="4248" spans="1:5">
      <c r="A4248" s="102"/>
      <c r="B4248" s="102"/>
      <c r="C4248" s="102"/>
      <c r="D4248" s="103"/>
      <c r="E4248" s="102"/>
    </row>
    <row r="4249" spans="1:5">
      <c r="A4249" s="102"/>
      <c r="B4249" s="102"/>
      <c r="C4249" s="102"/>
      <c r="D4249" s="103"/>
      <c r="E4249" s="102"/>
    </row>
    <row r="4250" spans="1:5">
      <c r="A4250" s="102"/>
      <c r="B4250" s="102"/>
      <c r="C4250" s="102"/>
      <c r="D4250" s="103"/>
      <c r="E4250" s="102"/>
    </row>
    <row r="4251" spans="1:5">
      <c r="A4251" s="102"/>
      <c r="B4251" s="102"/>
      <c r="C4251" s="102"/>
      <c r="D4251" s="103"/>
      <c r="E4251" s="102"/>
    </row>
    <row r="4252" spans="1:5">
      <c r="A4252" s="102"/>
      <c r="B4252" s="102"/>
      <c r="C4252" s="102"/>
      <c r="D4252" s="103"/>
      <c r="E4252" s="102"/>
    </row>
    <row r="4253" spans="1:5">
      <c r="A4253" s="102"/>
      <c r="B4253" s="102"/>
      <c r="C4253" s="102"/>
      <c r="D4253" s="103"/>
      <c r="E4253" s="102"/>
    </row>
    <row r="4254" spans="1:5">
      <c r="A4254" s="102"/>
      <c r="B4254" s="102"/>
      <c r="C4254" s="102"/>
      <c r="D4254" s="103"/>
      <c r="E4254" s="102"/>
    </row>
    <row r="4255" spans="1:5">
      <c r="A4255" s="102"/>
      <c r="B4255" s="102"/>
      <c r="C4255" s="102"/>
      <c r="D4255" s="103"/>
      <c r="E4255" s="102"/>
    </row>
    <row r="4256" spans="1:5">
      <c r="A4256" s="102"/>
      <c r="B4256" s="102"/>
      <c r="C4256" s="102"/>
      <c r="D4256" s="103"/>
      <c r="E4256" s="102"/>
    </row>
    <row r="4257" spans="1:5">
      <c r="A4257" s="102"/>
      <c r="B4257" s="102"/>
      <c r="C4257" s="102"/>
      <c r="D4257" s="103"/>
      <c r="E4257" s="102"/>
    </row>
    <row r="4258" spans="1:5">
      <c r="A4258" s="102"/>
      <c r="B4258" s="102"/>
      <c r="C4258" s="102"/>
      <c r="D4258" s="103"/>
      <c r="E4258" s="102"/>
    </row>
    <row r="4259" spans="1:5">
      <c r="A4259" s="102"/>
      <c r="B4259" s="102"/>
      <c r="C4259" s="102"/>
      <c r="D4259" s="103"/>
      <c r="E4259" s="102"/>
    </row>
    <row r="4260" spans="1:5">
      <c r="A4260" s="102"/>
      <c r="B4260" s="102"/>
      <c r="C4260" s="102"/>
      <c r="D4260" s="103"/>
      <c r="E4260" s="102"/>
    </row>
    <row r="4261" spans="1:5">
      <c r="A4261" s="102"/>
      <c r="B4261" s="102"/>
      <c r="C4261" s="102"/>
      <c r="D4261" s="103"/>
      <c r="E4261" s="102"/>
    </row>
    <row r="4262" spans="1:5">
      <c r="A4262" s="102"/>
      <c r="B4262" s="102"/>
      <c r="C4262" s="102"/>
      <c r="D4262" s="103"/>
      <c r="E4262" s="102"/>
    </row>
    <row r="4263" spans="1:5">
      <c r="A4263" s="102"/>
      <c r="B4263" s="102"/>
      <c r="C4263" s="102"/>
      <c r="D4263" s="103"/>
      <c r="E4263" s="102"/>
    </row>
    <row r="4264" spans="1:5">
      <c r="A4264" s="102"/>
      <c r="B4264" s="102"/>
      <c r="C4264" s="102"/>
      <c r="D4264" s="103"/>
      <c r="E4264" s="102"/>
    </row>
    <row r="4265" spans="1:5">
      <c r="A4265" s="102"/>
      <c r="B4265" s="102"/>
      <c r="C4265" s="102"/>
      <c r="D4265" s="103"/>
      <c r="E4265" s="102"/>
    </row>
    <row r="4266" spans="1:5">
      <c r="A4266" s="102"/>
      <c r="B4266" s="102"/>
      <c r="C4266" s="102"/>
      <c r="D4266" s="103"/>
      <c r="E4266" s="102"/>
    </row>
    <row r="4267" spans="1:5">
      <c r="A4267" s="102"/>
      <c r="B4267" s="102"/>
      <c r="C4267" s="102"/>
      <c r="D4267" s="103"/>
      <c r="E4267" s="102"/>
    </row>
    <row r="4268" spans="1:5">
      <c r="A4268" s="102"/>
      <c r="B4268" s="102"/>
      <c r="C4268" s="102"/>
      <c r="D4268" s="103"/>
      <c r="E4268" s="102"/>
    </row>
    <row r="4269" spans="1:5">
      <c r="A4269" s="102"/>
      <c r="B4269" s="102"/>
      <c r="C4269" s="102"/>
      <c r="D4269" s="103"/>
      <c r="E4269" s="102"/>
    </row>
    <row r="4270" spans="1:5">
      <c r="A4270" s="102"/>
      <c r="B4270" s="102"/>
      <c r="C4270" s="102"/>
      <c r="D4270" s="103"/>
      <c r="E4270" s="102"/>
    </row>
    <row r="4271" spans="1:5">
      <c r="A4271" s="102"/>
      <c r="B4271" s="102"/>
      <c r="C4271" s="102"/>
      <c r="D4271" s="103"/>
      <c r="E4271" s="102"/>
    </row>
    <row r="4272" spans="1:5">
      <c r="A4272" s="102"/>
      <c r="B4272" s="102"/>
      <c r="C4272" s="102"/>
      <c r="D4272" s="103"/>
      <c r="E4272" s="102"/>
    </row>
    <row r="4273" spans="1:5">
      <c r="A4273" s="102"/>
      <c r="B4273" s="102"/>
      <c r="C4273" s="102"/>
      <c r="D4273" s="103"/>
      <c r="E4273" s="102"/>
    </row>
    <row r="4274" spans="1:5">
      <c r="A4274" s="102"/>
      <c r="B4274" s="102"/>
      <c r="C4274" s="102"/>
      <c r="D4274" s="103"/>
      <c r="E4274" s="102"/>
    </row>
    <row r="4275" spans="1:5">
      <c r="A4275" s="102"/>
      <c r="B4275" s="102"/>
      <c r="C4275" s="102"/>
      <c r="D4275" s="103"/>
      <c r="E4275" s="102"/>
    </row>
    <row r="4276" spans="1:5">
      <c r="A4276" s="102"/>
      <c r="B4276" s="102"/>
      <c r="C4276" s="102"/>
      <c r="D4276" s="103"/>
      <c r="E4276" s="102"/>
    </row>
    <row r="4277" spans="1:5">
      <c r="A4277" s="102"/>
      <c r="B4277" s="102"/>
      <c r="C4277" s="102"/>
      <c r="D4277" s="103"/>
      <c r="E4277" s="102"/>
    </row>
    <row r="4278" spans="1:5">
      <c r="A4278" s="102"/>
      <c r="B4278" s="102"/>
      <c r="C4278" s="102"/>
      <c r="D4278" s="103"/>
      <c r="E4278" s="102"/>
    </row>
    <row r="4279" spans="1:5">
      <c r="A4279" s="102"/>
      <c r="B4279" s="102"/>
      <c r="C4279" s="102"/>
      <c r="D4279" s="103"/>
      <c r="E4279" s="102"/>
    </row>
    <row r="4280" spans="1:5">
      <c r="A4280" s="102"/>
      <c r="B4280" s="102"/>
      <c r="C4280" s="102"/>
      <c r="D4280" s="103"/>
      <c r="E4280" s="102"/>
    </row>
    <row r="4281" spans="1:5">
      <c r="A4281" s="102"/>
      <c r="B4281" s="102"/>
      <c r="C4281" s="102"/>
      <c r="D4281" s="103"/>
      <c r="E4281" s="102"/>
    </row>
    <row r="4282" spans="1:5">
      <c r="A4282" s="102"/>
      <c r="B4282" s="102"/>
      <c r="C4282" s="102"/>
      <c r="D4282" s="103"/>
      <c r="E4282" s="102"/>
    </row>
    <row r="4283" spans="1:5">
      <c r="A4283" s="102"/>
      <c r="B4283" s="102"/>
      <c r="C4283" s="102"/>
      <c r="D4283" s="103"/>
      <c r="E4283" s="102"/>
    </row>
    <row r="4284" spans="1:5">
      <c r="A4284" s="102"/>
      <c r="B4284" s="102"/>
      <c r="C4284" s="102"/>
      <c r="D4284" s="103"/>
      <c r="E4284" s="102"/>
    </row>
    <row r="4285" spans="1:5">
      <c r="A4285" s="102"/>
      <c r="B4285" s="102"/>
      <c r="C4285" s="102"/>
      <c r="D4285" s="103"/>
      <c r="E4285" s="102"/>
    </row>
    <row r="4286" spans="1:5">
      <c r="A4286" s="102"/>
      <c r="B4286" s="102"/>
      <c r="C4286" s="102"/>
      <c r="D4286" s="103"/>
      <c r="E4286" s="102"/>
    </row>
    <row r="4287" spans="1:5">
      <c r="A4287" s="102"/>
      <c r="B4287" s="102"/>
      <c r="C4287" s="102"/>
      <c r="D4287" s="103"/>
      <c r="E4287" s="102"/>
    </row>
    <row r="4288" spans="1:5">
      <c r="A4288" s="102"/>
      <c r="B4288" s="102"/>
      <c r="C4288" s="102"/>
      <c r="D4288" s="103"/>
      <c r="E4288" s="102"/>
    </row>
    <row r="4289" spans="1:5">
      <c r="A4289" s="102"/>
      <c r="B4289" s="102"/>
      <c r="C4289" s="102"/>
      <c r="D4289" s="103"/>
      <c r="E4289" s="102"/>
    </row>
    <row r="4290" spans="1:5">
      <c r="A4290" s="102"/>
      <c r="B4290" s="102"/>
      <c r="C4290" s="102"/>
      <c r="D4290" s="103"/>
      <c r="E4290" s="102"/>
    </row>
    <row r="4291" spans="1:5">
      <c r="A4291" s="102"/>
      <c r="B4291" s="102"/>
      <c r="C4291" s="102"/>
      <c r="D4291" s="103"/>
      <c r="E4291" s="102"/>
    </row>
    <row r="4292" spans="1:5">
      <c r="A4292" s="102"/>
      <c r="B4292" s="102"/>
      <c r="C4292" s="102"/>
      <c r="D4292" s="103"/>
      <c r="E4292" s="102"/>
    </row>
    <row r="4293" spans="1:5">
      <c r="A4293" s="102"/>
      <c r="B4293" s="102"/>
      <c r="C4293" s="102"/>
      <c r="D4293" s="103"/>
      <c r="E4293" s="102"/>
    </row>
    <row r="4294" spans="1:5">
      <c r="A4294" s="102"/>
      <c r="B4294" s="102"/>
      <c r="C4294" s="102"/>
      <c r="D4294" s="103"/>
      <c r="E4294" s="102"/>
    </row>
    <row r="4295" spans="1:5">
      <c r="A4295" s="102"/>
      <c r="B4295" s="102"/>
      <c r="C4295" s="102"/>
      <c r="D4295" s="103"/>
      <c r="E4295" s="102"/>
    </row>
    <row r="4296" spans="1:5">
      <c r="A4296" s="102"/>
      <c r="B4296" s="102"/>
      <c r="C4296" s="102"/>
      <c r="D4296" s="103"/>
      <c r="E4296" s="102"/>
    </row>
    <row r="4297" spans="1:5">
      <c r="A4297" s="102"/>
      <c r="B4297" s="102"/>
      <c r="C4297" s="102"/>
      <c r="D4297" s="103"/>
      <c r="E4297" s="102"/>
    </row>
    <row r="4298" spans="1:5">
      <c r="A4298" s="102"/>
      <c r="B4298" s="102"/>
      <c r="C4298" s="102"/>
      <c r="D4298" s="103"/>
      <c r="E4298" s="102"/>
    </row>
    <row r="4299" spans="1:5">
      <c r="A4299" s="102"/>
      <c r="B4299" s="102"/>
      <c r="C4299" s="102"/>
      <c r="D4299" s="103"/>
      <c r="E4299" s="102"/>
    </row>
    <row r="4300" spans="1:5">
      <c r="A4300" s="102"/>
      <c r="B4300" s="102"/>
      <c r="C4300" s="102"/>
      <c r="D4300" s="103"/>
      <c r="E4300" s="102"/>
    </row>
    <row r="4301" spans="1:5">
      <c r="A4301" s="102"/>
      <c r="B4301" s="102"/>
      <c r="C4301" s="102"/>
      <c r="D4301" s="103"/>
      <c r="E4301" s="102"/>
    </row>
    <row r="4302" spans="1:5">
      <c r="A4302" s="102"/>
      <c r="B4302" s="102"/>
      <c r="C4302" s="102"/>
      <c r="D4302" s="103"/>
      <c r="E4302" s="102"/>
    </row>
    <row r="4303" spans="1:5">
      <c r="A4303" s="102"/>
      <c r="B4303" s="102"/>
      <c r="C4303" s="102"/>
      <c r="D4303" s="103"/>
      <c r="E4303" s="102"/>
    </row>
    <row r="4304" spans="1:5">
      <c r="A4304" s="102"/>
      <c r="B4304" s="102"/>
      <c r="C4304" s="102"/>
      <c r="D4304" s="103"/>
      <c r="E4304" s="102"/>
    </row>
    <row r="4305" spans="1:5">
      <c r="A4305" s="102"/>
      <c r="B4305" s="102"/>
      <c r="C4305" s="102"/>
      <c r="D4305" s="103"/>
      <c r="E4305" s="102"/>
    </row>
    <row r="4306" spans="1:5">
      <c r="A4306" s="102"/>
      <c r="B4306" s="102"/>
      <c r="C4306" s="102"/>
      <c r="D4306" s="103"/>
      <c r="E4306" s="102"/>
    </row>
    <row r="4307" spans="1:5">
      <c r="A4307" s="102"/>
      <c r="B4307" s="102"/>
      <c r="C4307" s="102"/>
      <c r="D4307" s="103"/>
      <c r="E4307" s="102"/>
    </row>
    <row r="4308" spans="1:5">
      <c r="A4308" s="102"/>
      <c r="B4308" s="102"/>
      <c r="C4308" s="102"/>
      <c r="D4308" s="103"/>
      <c r="E4308" s="102"/>
    </row>
    <row r="4309" spans="1:5">
      <c r="A4309" s="102"/>
      <c r="B4309" s="102"/>
      <c r="C4309" s="102"/>
      <c r="D4309" s="103"/>
      <c r="E4309" s="102"/>
    </row>
    <row r="4310" spans="1:5">
      <c r="A4310" s="102"/>
      <c r="B4310" s="102"/>
      <c r="C4310" s="102"/>
      <c r="D4310" s="103"/>
      <c r="E4310" s="102"/>
    </row>
    <row r="4311" spans="1:5">
      <c r="A4311" s="102"/>
      <c r="B4311" s="102"/>
      <c r="C4311" s="102"/>
      <c r="D4311" s="103"/>
      <c r="E4311" s="102"/>
    </row>
    <row r="4312" spans="1:5">
      <c r="A4312" s="102"/>
      <c r="B4312" s="102"/>
      <c r="C4312" s="102"/>
      <c r="D4312" s="103"/>
      <c r="E4312" s="102"/>
    </row>
    <row r="4313" spans="1:5">
      <c r="A4313" s="102"/>
      <c r="B4313" s="102"/>
      <c r="C4313" s="102"/>
      <c r="D4313" s="103"/>
      <c r="E4313" s="102"/>
    </row>
    <row r="4314" spans="1:5">
      <c r="A4314" s="102"/>
      <c r="B4314" s="102"/>
      <c r="C4314" s="102"/>
      <c r="D4314" s="103"/>
      <c r="E4314" s="102"/>
    </row>
    <row r="4315" spans="1:5">
      <c r="A4315" s="102"/>
      <c r="B4315" s="102"/>
      <c r="C4315" s="102"/>
      <c r="D4315" s="103"/>
      <c r="E4315" s="102"/>
    </row>
    <row r="4316" spans="1:5">
      <c r="A4316" s="102"/>
      <c r="B4316" s="102"/>
      <c r="C4316" s="102"/>
      <c r="D4316" s="103"/>
      <c r="E4316" s="102"/>
    </row>
    <row r="4317" spans="1:5">
      <c r="A4317" s="102"/>
      <c r="B4317" s="102"/>
      <c r="C4317" s="102"/>
      <c r="D4317" s="103"/>
      <c r="E4317" s="102"/>
    </row>
    <row r="4318" spans="1:5">
      <c r="A4318" s="102"/>
      <c r="B4318" s="102"/>
      <c r="C4318" s="102"/>
      <c r="D4318" s="103"/>
      <c r="E4318" s="102"/>
    </row>
    <row r="4319" spans="1:5">
      <c r="A4319" s="102"/>
      <c r="B4319" s="102"/>
      <c r="C4319" s="102"/>
      <c r="D4319" s="103"/>
      <c r="E4319" s="102"/>
    </row>
    <row r="4320" spans="1:5">
      <c r="A4320" s="102"/>
      <c r="B4320" s="102"/>
      <c r="C4320" s="102"/>
      <c r="D4320" s="103"/>
      <c r="E4320" s="102"/>
    </row>
    <row r="4321" spans="1:5">
      <c r="A4321" s="102"/>
      <c r="B4321" s="102"/>
      <c r="C4321" s="102"/>
      <c r="D4321" s="103"/>
      <c r="E4321" s="102"/>
    </row>
    <row r="4322" spans="1:5">
      <c r="A4322" s="102"/>
      <c r="B4322" s="102"/>
      <c r="C4322" s="102"/>
      <c r="D4322" s="103"/>
      <c r="E4322" s="102"/>
    </row>
    <row r="4323" spans="1:5">
      <c r="A4323" s="102"/>
      <c r="B4323" s="102"/>
      <c r="C4323" s="102"/>
      <c r="D4323" s="103"/>
      <c r="E4323" s="102"/>
    </row>
    <row r="4324" spans="1:5">
      <c r="A4324" s="102"/>
      <c r="B4324" s="102"/>
      <c r="C4324" s="102"/>
      <c r="D4324" s="103"/>
      <c r="E4324" s="102"/>
    </row>
    <row r="4325" spans="1:5">
      <c r="A4325" s="102"/>
      <c r="B4325" s="102"/>
      <c r="C4325" s="102"/>
      <c r="D4325" s="103"/>
      <c r="E4325" s="102"/>
    </row>
    <row r="4326" spans="1:5">
      <c r="A4326" s="102"/>
      <c r="B4326" s="102"/>
      <c r="C4326" s="102"/>
      <c r="D4326" s="103"/>
      <c r="E4326" s="102"/>
    </row>
    <row r="4327" spans="1:5">
      <c r="A4327" s="102"/>
      <c r="B4327" s="102"/>
      <c r="C4327" s="102"/>
      <c r="D4327" s="103"/>
      <c r="E4327" s="102"/>
    </row>
    <row r="4328" spans="1:5">
      <c r="A4328" s="102"/>
      <c r="B4328" s="102"/>
      <c r="C4328" s="102"/>
      <c r="D4328" s="103"/>
      <c r="E4328" s="102"/>
    </row>
    <row r="4329" spans="1:5">
      <c r="A4329" s="102"/>
      <c r="B4329" s="102"/>
      <c r="C4329" s="102"/>
      <c r="D4329" s="103"/>
      <c r="E4329" s="102"/>
    </row>
    <row r="4330" spans="1:5">
      <c r="A4330" s="102"/>
      <c r="B4330" s="102"/>
      <c r="C4330" s="102"/>
      <c r="D4330" s="103"/>
      <c r="E4330" s="102"/>
    </row>
    <row r="4331" spans="1:5">
      <c r="A4331" s="102"/>
      <c r="B4331" s="102"/>
      <c r="C4331" s="102"/>
      <c r="D4331" s="103"/>
      <c r="E4331" s="102"/>
    </row>
    <row r="4332" spans="1:5">
      <c r="A4332" s="102"/>
      <c r="B4332" s="102"/>
      <c r="C4332" s="102"/>
      <c r="D4332" s="103"/>
      <c r="E4332" s="102"/>
    </row>
    <row r="4333" spans="1:5">
      <c r="A4333" s="102"/>
      <c r="B4333" s="102"/>
      <c r="C4333" s="102"/>
      <c r="D4333" s="103"/>
      <c r="E4333" s="102"/>
    </row>
    <row r="4334" spans="1:5">
      <c r="A4334" s="102"/>
      <c r="B4334" s="102"/>
      <c r="C4334" s="102"/>
      <c r="D4334" s="103"/>
      <c r="E4334" s="102"/>
    </row>
    <row r="4335" spans="1:5">
      <c r="A4335" s="102"/>
      <c r="B4335" s="102"/>
      <c r="C4335" s="102"/>
      <c r="D4335" s="103"/>
      <c r="E4335" s="102"/>
    </row>
    <row r="4336" spans="1:5">
      <c r="A4336" s="102"/>
      <c r="B4336" s="102"/>
      <c r="C4336" s="102"/>
      <c r="D4336" s="103"/>
      <c r="E4336" s="102"/>
    </row>
    <row r="4337" spans="1:5">
      <c r="A4337" s="102"/>
      <c r="B4337" s="102"/>
      <c r="C4337" s="102"/>
      <c r="D4337" s="103"/>
      <c r="E4337" s="102"/>
    </row>
    <row r="4338" spans="1:5">
      <c r="A4338" s="102"/>
      <c r="B4338" s="102"/>
      <c r="C4338" s="102"/>
      <c r="D4338" s="103"/>
      <c r="E4338" s="102"/>
    </row>
    <row r="4339" spans="1:5">
      <c r="A4339" s="102"/>
      <c r="B4339" s="102"/>
      <c r="C4339" s="102"/>
      <c r="D4339" s="103"/>
      <c r="E4339" s="102"/>
    </row>
    <row r="4340" spans="1:5">
      <c r="A4340" s="102"/>
      <c r="B4340" s="102"/>
      <c r="C4340" s="102"/>
      <c r="D4340" s="103"/>
      <c r="E4340" s="102"/>
    </row>
    <row r="4341" spans="1:5">
      <c r="A4341" s="102"/>
      <c r="B4341" s="102"/>
      <c r="C4341" s="102"/>
      <c r="D4341" s="103"/>
      <c r="E4341" s="102"/>
    </row>
    <row r="4342" spans="1:5">
      <c r="A4342" s="102"/>
      <c r="B4342" s="102"/>
      <c r="C4342" s="102"/>
      <c r="D4342" s="103"/>
      <c r="E4342" s="102"/>
    </row>
    <row r="4343" spans="1:5">
      <c r="A4343" s="102"/>
      <c r="B4343" s="102"/>
      <c r="C4343" s="102"/>
      <c r="D4343" s="103"/>
      <c r="E4343" s="102"/>
    </row>
    <row r="4344" spans="1:5">
      <c r="A4344" s="102"/>
      <c r="B4344" s="102"/>
      <c r="C4344" s="102"/>
      <c r="D4344" s="103"/>
      <c r="E4344" s="102"/>
    </row>
    <row r="4345" spans="1:5">
      <c r="A4345" s="102"/>
      <c r="B4345" s="102"/>
      <c r="C4345" s="102"/>
      <c r="D4345" s="103"/>
      <c r="E4345" s="102"/>
    </row>
    <row r="4346" spans="1:5">
      <c r="A4346" s="102"/>
      <c r="B4346" s="102"/>
      <c r="C4346" s="102"/>
      <c r="D4346" s="103"/>
      <c r="E4346" s="102"/>
    </row>
    <row r="4347" spans="1:5">
      <c r="A4347" s="102"/>
      <c r="B4347" s="102"/>
      <c r="C4347" s="102"/>
      <c r="D4347" s="103"/>
      <c r="E4347" s="102"/>
    </row>
    <row r="4348" spans="1:5">
      <c r="A4348" s="102"/>
      <c r="B4348" s="102"/>
      <c r="C4348" s="102"/>
      <c r="D4348" s="103"/>
      <c r="E4348" s="102"/>
    </row>
    <row r="4349" spans="1:5">
      <c r="A4349" s="102"/>
      <c r="B4349" s="102"/>
      <c r="C4349" s="102"/>
      <c r="D4349" s="103"/>
      <c r="E4349" s="102"/>
    </row>
    <row r="4350" spans="1:5">
      <c r="A4350" s="102"/>
      <c r="B4350" s="102"/>
      <c r="C4350" s="102"/>
      <c r="D4350" s="103"/>
      <c r="E4350" s="102"/>
    </row>
    <row r="4351" spans="1:5">
      <c r="A4351" s="102"/>
      <c r="B4351" s="102"/>
      <c r="C4351" s="102"/>
      <c r="D4351" s="103"/>
      <c r="E4351" s="102"/>
    </row>
    <row r="4352" spans="1:5">
      <c r="A4352" s="102"/>
      <c r="B4352" s="102"/>
      <c r="C4352" s="102"/>
      <c r="D4352" s="103"/>
      <c r="E4352" s="102"/>
    </row>
    <row r="4353" spans="1:5">
      <c r="A4353" s="102"/>
      <c r="B4353" s="102"/>
      <c r="C4353" s="102"/>
      <c r="D4353" s="103"/>
      <c r="E4353" s="102"/>
    </row>
    <row r="4354" spans="1:5">
      <c r="A4354" s="102"/>
      <c r="B4354" s="102"/>
      <c r="C4354" s="102"/>
      <c r="D4354" s="103"/>
      <c r="E4354" s="102"/>
    </row>
    <row r="4355" spans="1:5">
      <c r="A4355" s="102"/>
      <c r="B4355" s="102"/>
      <c r="C4355" s="102"/>
      <c r="D4355" s="103"/>
      <c r="E4355" s="102"/>
    </row>
    <row r="4356" spans="1:5">
      <c r="A4356" s="102"/>
      <c r="B4356" s="102"/>
      <c r="C4356" s="102"/>
      <c r="D4356" s="103"/>
      <c r="E4356" s="102"/>
    </row>
    <row r="4357" spans="1:5">
      <c r="A4357" s="102"/>
      <c r="B4357" s="102"/>
      <c r="C4357" s="102"/>
      <c r="D4357" s="103"/>
      <c r="E4357" s="102"/>
    </row>
    <row r="4358" spans="1:5">
      <c r="A4358" s="102"/>
      <c r="B4358" s="102"/>
      <c r="C4358" s="102"/>
      <c r="D4358" s="103"/>
      <c r="E4358" s="102"/>
    </row>
    <row r="4359" spans="1:5">
      <c r="A4359" s="102"/>
      <c r="B4359" s="102"/>
      <c r="C4359" s="102"/>
      <c r="D4359" s="103"/>
      <c r="E4359" s="102"/>
    </row>
    <row r="4360" spans="1:5">
      <c r="A4360" s="102"/>
      <c r="B4360" s="102"/>
      <c r="C4360" s="102"/>
      <c r="D4360" s="103"/>
      <c r="E4360" s="102"/>
    </row>
    <row r="4361" spans="1:5">
      <c r="A4361" s="102"/>
      <c r="B4361" s="102"/>
      <c r="C4361" s="102"/>
      <c r="D4361" s="103"/>
      <c r="E4361" s="102"/>
    </row>
    <row r="4362" spans="1:5">
      <c r="A4362" s="102"/>
      <c r="B4362" s="102"/>
      <c r="C4362" s="102"/>
      <c r="D4362" s="103"/>
      <c r="E4362" s="102"/>
    </row>
    <row r="4363" spans="1:5">
      <c r="A4363" s="102"/>
      <c r="B4363" s="102"/>
      <c r="C4363" s="102"/>
      <c r="D4363" s="103"/>
      <c r="E4363" s="102"/>
    </row>
    <row r="4364" spans="1:5">
      <c r="A4364" s="102"/>
      <c r="B4364" s="102"/>
      <c r="C4364" s="102"/>
      <c r="D4364" s="103"/>
      <c r="E4364" s="102"/>
    </row>
    <row r="4365" spans="1:5">
      <c r="A4365" s="102"/>
      <c r="B4365" s="102"/>
      <c r="C4365" s="102"/>
      <c r="D4365" s="103"/>
      <c r="E4365" s="102"/>
    </row>
    <row r="4366" spans="1:5">
      <c r="A4366" s="102"/>
      <c r="B4366" s="102"/>
      <c r="C4366" s="102"/>
      <c r="D4366" s="103"/>
      <c r="E4366" s="102"/>
    </row>
    <row r="4367" spans="1:5">
      <c r="A4367" s="102"/>
      <c r="B4367" s="102"/>
      <c r="C4367" s="102"/>
      <c r="D4367" s="103"/>
      <c r="E4367" s="102"/>
    </row>
    <row r="4368" spans="1:5">
      <c r="A4368" s="102"/>
      <c r="B4368" s="102"/>
      <c r="C4368" s="102"/>
      <c r="D4368" s="103"/>
      <c r="E4368" s="102"/>
    </row>
    <row r="4369" spans="1:5">
      <c r="A4369" s="102"/>
      <c r="B4369" s="102"/>
      <c r="C4369" s="102"/>
      <c r="D4369" s="103"/>
      <c r="E4369" s="102"/>
    </row>
    <row r="4370" spans="1:5">
      <c r="A4370" s="102"/>
      <c r="B4370" s="102"/>
      <c r="C4370" s="102"/>
      <c r="D4370" s="103"/>
      <c r="E4370" s="102"/>
    </row>
    <row r="4371" spans="1:5">
      <c r="A4371" s="102"/>
      <c r="B4371" s="102"/>
      <c r="C4371" s="102"/>
      <c r="D4371" s="103"/>
      <c r="E4371" s="102"/>
    </row>
    <row r="4372" spans="1:5">
      <c r="A4372" s="102"/>
      <c r="B4372" s="102"/>
      <c r="C4372" s="102"/>
      <c r="D4372" s="103"/>
      <c r="E4372" s="102"/>
    </row>
    <row r="4373" spans="1:5">
      <c r="A4373" s="102"/>
      <c r="B4373" s="102"/>
      <c r="C4373" s="102"/>
      <c r="D4373" s="103"/>
      <c r="E4373" s="102"/>
    </row>
    <row r="4374" spans="1:5">
      <c r="A4374" s="102"/>
      <c r="B4374" s="102"/>
      <c r="C4374" s="102"/>
      <c r="D4374" s="103"/>
      <c r="E4374" s="102"/>
    </row>
    <row r="4375" spans="1:5">
      <c r="A4375" s="102"/>
      <c r="B4375" s="102"/>
      <c r="C4375" s="102"/>
      <c r="D4375" s="103"/>
      <c r="E4375" s="102"/>
    </row>
    <row r="4376" spans="1:5">
      <c r="A4376" s="102"/>
      <c r="B4376" s="102"/>
      <c r="C4376" s="102"/>
      <c r="D4376" s="103"/>
      <c r="E4376" s="102"/>
    </row>
    <row r="4377" spans="1:5">
      <c r="A4377" s="102"/>
      <c r="B4377" s="102"/>
      <c r="C4377" s="102"/>
      <c r="D4377" s="103"/>
      <c r="E4377" s="102"/>
    </row>
    <row r="4378" spans="1:5">
      <c r="A4378" s="102"/>
      <c r="B4378" s="102"/>
      <c r="C4378" s="102"/>
      <c r="D4378" s="103"/>
      <c r="E4378" s="102"/>
    </row>
    <row r="4379" spans="1:5">
      <c r="A4379" s="102"/>
      <c r="B4379" s="102"/>
      <c r="C4379" s="102"/>
      <c r="D4379" s="103"/>
      <c r="E4379" s="102"/>
    </row>
    <row r="4380" spans="1:5">
      <c r="A4380" s="102"/>
      <c r="B4380" s="102"/>
      <c r="C4380" s="102"/>
      <c r="D4380" s="103"/>
      <c r="E4380" s="102"/>
    </row>
    <row r="4381" spans="1:5">
      <c r="A4381" s="102"/>
      <c r="B4381" s="102"/>
      <c r="C4381" s="102"/>
      <c r="D4381" s="103"/>
      <c r="E4381" s="102"/>
    </row>
    <row r="4382" spans="1:5">
      <c r="A4382" s="102"/>
      <c r="B4382" s="102"/>
      <c r="C4382" s="102"/>
      <c r="D4382" s="103"/>
      <c r="E4382" s="102"/>
    </row>
    <row r="4383" spans="1:5">
      <c r="A4383" s="102"/>
      <c r="B4383" s="102"/>
      <c r="C4383" s="102"/>
      <c r="D4383" s="103"/>
      <c r="E4383" s="102"/>
    </row>
    <row r="4384" spans="1:5">
      <c r="A4384" s="102"/>
      <c r="B4384" s="102"/>
      <c r="C4384" s="102"/>
      <c r="D4384" s="103"/>
      <c r="E4384" s="102"/>
    </row>
    <row r="4385" spans="1:5">
      <c r="A4385" s="102"/>
      <c r="B4385" s="102"/>
      <c r="C4385" s="102"/>
      <c r="D4385" s="103"/>
      <c r="E4385" s="102"/>
    </row>
    <row r="4386" spans="1:5">
      <c r="A4386" s="102"/>
      <c r="B4386" s="102"/>
      <c r="C4386" s="102"/>
      <c r="D4386" s="103"/>
      <c r="E4386" s="102"/>
    </row>
    <row r="4387" spans="1:5">
      <c r="A4387" s="102"/>
      <c r="B4387" s="102"/>
      <c r="C4387" s="102"/>
      <c r="D4387" s="103"/>
      <c r="E4387" s="102"/>
    </row>
    <row r="4388" spans="1:5">
      <c r="A4388" s="102"/>
      <c r="B4388" s="102"/>
      <c r="C4388" s="102"/>
      <c r="D4388" s="103"/>
      <c r="E4388" s="102"/>
    </row>
    <row r="4389" spans="1:5">
      <c r="A4389" s="102"/>
      <c r="B4389" s="102"/>
      <c r="C4389" s="102"/>
      <c r="D4389" s="103"/>
      <c r="E4389" s="102"/>
    </row>
    <row r="4390" spans="1:5">
      <c r="A4390" s="102"/>
      <c r="B4390" s="102"/>
      <c r="C4390" s="102"/>
      <c r="D4390" s="103"/>
      <c r="E4390" s="102"/>
    </row>
    <row r="4391" spans="1:5">
      <c r="A4391" s="102"/>
      <c r="B4391" s="102"/>
      <c r="C4391" s="102"/>
      <c r="D4391" s="103"/>
      <c r="E4391" s="102"/>
    </row>
    <row r="4392" spans="1:5">
      <c r="A4392" s="102"/>
      <c r="B4392" s="102"/>
      <c r="C4392" s="102"/>
      <c r="D4392" s="103"/>
      <c r="E4392" s="102"/>
    </row>
    <row r="4393" spans="1:5">
      <c r="A4393" s="102"/>
      <c r="B4393" s="102"/>
      <c r="C4393" s="102"/>
      <c r="D4393" s="103"/>
      <c r="E4393" s="102"/>
    </row>
    <row r="4394" spans="1:5">
      <c r="A4394" s="102"/>
      <c r="B4394" s="102"/>
      <c r="C4394" s="102"/>
      <c r="D4394" s="103"/>
      <c r="E4394" s="102"/>
    </row>
    <row r="4395" spans="1:5">
      <c r="A4395" s="102"/>
      <c r="B4395" s="102"/>
      <c r="C4395" s="102"/>
      <c r="D4395" s="103"/>
      <c r="E4395" s="102"/>
    </row>
    <row r="4396" spans="1:5">
      <c r="A4396" s="102"/>
      <c r="B4396" s="102"/>
      <c r="C4396" s="102"/>
      <c r="D4396" s="103"/>
      <c r="E4396" s="102"/>
    </row>
    <row r="4397" spans="1:5">
      <c r="A4397" s="102"/>
      <c r="B4397" s="102"/>
      <c r="C4397" s="102"/>
      <c r="D4397" s="103"/>
      <c r="E4397" s="102"/>
    </row>
    <row r="4398" spans="1:5">
      <c r="A4398" s="102"/>
      <c r="B4398" s="102"/>
      <c r="C4398" s="102"/>
      <c r="D4398" s="103"/>
      <c r="E4398" s="102"/>
    </row>
    <row r="4399" spans="1:5">
      <c r="A4399" s="102"/>
      <c r="B4399" s="102"/>
      <c r="C4399" s="102"/>
      <c r="D4399" s="103"/>
      <c r="E4399" s="102"/>
    </row>
    <row r="4400" spans="1:5">
      <c r="A4400" s="102"/>
      <c r="B4400" s="102"/>
      <c r="C4400" s="102"/>
      <c r="D4400" s="103"/>
      <c r="E4400" s="102"/>
    </row>
    <row r="4402" spans="1:5">
      <c r="A4402" s="102"/>
      <c r="B4402" s="102"/>
      <c r="C4402" s="102"/>
      <c r="D4402" s="103"/>
      <c r="E4402" s="102"/>
    </row>
    <row r="4403" spans="1:5">
      <c r="A4403" s="102"/>
      <c r="B4403" s="102"/>
      <c r="C4403" s="102"/>
      <c r="D4403" s="103"/>
      <c r="E4403" s="102"/>
    </row>
    <row r="4404" spans="1:5">
      <c r="A4404" s="102"/>
      <c r="B4404" s="102"/>
      <c r="C4404" s="102"/>
      <c r="D4404" s="103"/>
      <c r="E4404" s="102"/>
    </row>
    <row r="4405" spans="1:5">
      <c r="A4405" s="102"/>
      <c r="B4405" s="102"/>
      <c r="C4405" s="102"/>
      <c r="D4405" s="103"/>
      <c r="E4405" s="102"/>
    </row>
    <row r="4406" spans="1:5">
      <c r="A4406" s="102"/>
      <c r="B4406" s="102"/>
      <c r="C4406" s="102"/>
      <c r="D4406" s="103"/>
      <c r="E4406" s="102"/>
    </row>
    <row r="4407" spans="1:5">
      <c r="A4407" s="102"/>
      <c r="B4407" s="102"/>
      <c r="C4407" s="102"/>
      <c r="D4407" s="103"/>
      <c r="E4407" s="102"/>
    </row>
    <row r="4408" spans="1:5">
      <c r="A4408" s="102"/>
      <c r="B4408" s="102"/>
      <c r="C4408" s="102"/>
      <c r="D4408" s="103"/>
      <c r="E4408" s="102"/>
    </row>
    <row r="4409" spans="1:5">
      <c r="A4409" s="102"/>
      <c r="B4409" s="102"/>
      <c r="C4409" s="102"/>
      <c r="D4409" s="103"/>
      <c r="E4409" s="102"/>
    </row>
    <row r="4410" spans="1:5">
      <c r="A4410" s="102"/>
      <c r="B4410" s="102"/>
      <c r="C4410" s="102"/>
      <c r="D4410" s="103"/>
      <c r="E4410" s="102"/>
    </row>
    <row r="4411" spans="1:5">
      <c r="A4411" s="102"/>
      <c r="B4411" s="102"/>
      <c r="C4411" s="102"/>
      <c r="D4411" s="103"/>
      <c r="E4411" s="102"/>
    </row>
    <row r="4412" spans="1:5">
      <c r="A4412" s="102"/>
      <c r="B4412" s="102"/>
      <c r="C4412" s="102"/>
      <c r="D4412" s="103"/>
      <c r="E4412" s="102"/>
    </row>
    <row r="4413" spans="1:5">
      <c r="A4413" s="102"/>
      <c r="B4413" s="102"/>
      <c r="C4413" s="102"/>
      <c r="D4413" s="103"/>
      <c r="E4413" s="102"/>
    </row>
    <row r="4414" spans="1:5">
      <c r="A4414" s="102"/>
      <c r="B4414" s="102"/>
      <c r="C4414" s="102"/>
      <c r="D4414" s="103"/>
      <c r="E4414" s="102"/>
    </row>
    <row r="4415" spans="1:5">
      <c r="A4415" s="102"/>
      <c r="B4415" s="102"/>
      <c r="C4415" s="102"/>
      <c r="D4415" s="103"/>
      <c r="E4415" s="102"/>
    </row>
    <row r="4416" spans="1:5">
      <c r="A4416" s="102"/>
      <c r="B4416" s="102"/>
      <c r="C4416" s="102"/>
      <c r="D4416" s="103"/>
      <c r="E4416" s="102"/>
    </row>
    <row r="4417" spans="1:5">
      <c r="A4417" s="102"/>
      <c r="B4417" s="102"/>
      <c r="C4417" s="102"/>
      <c r="D4417" s="103"/>
      <c r="E4417" s="102"/>
    </row>
    <row r="4418" spans="1:5">
      <c r="A4418" s="102"/>
      <c r="B4418" s="102"/>
      <c r="C4418" s="102"/>
      <c r="D4418" s="103"/>
      <c r="E4418" s="102"/>
    </row>
    <row r="4419" spans="1:5">
      <c r="A4419" s="102"/>
      <c r="B4419" s="102"/>
      <c r="C4419" s="102"/>
      <c r="D4419" s="103"/>
      <c r="E4419" s="102"/>
    </row>
    <row r="4420" spans="1:5">
      <c r="A4420" s="102"/>
      <c r="B4420" s="102"/>
      <c r="C4420" s="102"/>
      <c r="D4420" s="103"/>
      <c r="E4420" s="102"/>
    </row>
    <row r="4421" spans="1:5">
      <c r="A4421" s="102"/>
      <c r="B4421" s="102"/>
      <c r="C4421" s="102"/>
      <c r="D4421" s="103"/>
      <c r="E4421" s="102"/>
    </row>
    <row r="4422" spans="1:5">
      <c r="A4422" s="102"/>
      <c r="B4422" s="102"/>
      <c r="C4422" s="102"/>
      <c r="D4422" s="103"/>
      <c r="E4422" s="102"/>
    </row>
    <row r="4423" spans="1:5">
      <c r="A4423" s="102"/>
      <c r="B4423" s="102"/>
      <c r="C4423" s="102"/>
      <c r="D4423" s="103"/>
      <c r="E4423" s="102"/>
    </row>
    <row r="4424" spans="1:5">
      <c r="A4424" s="102"/>
      <c r="B4424" s="102"/>
      <c r="C4424" s="102"/>
      <c r="D4424" s="103"/>
      <c r="E4424" s="102"/>
    </row>
    <row r="4425" spans="1:5">
      <c r="A4425" s="102"/>
      <c r="B4425" s="102"/>
      <c r="C4425" s="102"/>
      <c r="D4425" s="103"/>
      <c r="E4425" s="102"/>
    </row>
    <row r="4426" spans="1:5">
      <c r="A4426" s="102"/>
      <c r="B4426" s="102"/>
      <c r="C4426" s="102"/>
      <c r="D4426" s="103"/>
      <c r="E4426" s="102"/>
    </row>
    <row r="4427" spans="1:5">
      <c r="A4427" s="102"/>
      <c r="B4427" s="102"/>
      <c r="C4427" s="102"/>
      <c r="D4427" s="103"/>
      <c r="E4427" s="102"/>
    </row>
    <row r="4428" spans="1:5">
      <c r="A4428" s="102"/>
      <c r="B4428" s="102"/>
      <c r="C4428" s="102"/>
      <c r="D4428" s="103"/>
      <c r="E4428" s="102"/>
    </row>
    <row r="4429" spans="1:5">
      <c r="A4429" s="102"/>
      <c r="B4429" s="102"/>
      <c r="C4429" s="102"/>
      <c r="D4429" s="103"/>
      <c r="E4429" s="102"/>
    </row>
    <row r="4430" spans="1:5">
      <c r="A4430" s="102"/>
      <c r="B4430" s="102"/>
      <c r="C4430" s="102"/>
      <c r="D4430" s="103"/>
      <c r="E4430" s="102"/>
    </row>
    <row r="4431" spans="1:5">
      <c r="A4431" s="102"/>
      <c r="B4431" s="102"/>
      <c r="C4431" s="102"/>
      <c r="D4431" s="103"/>
      <c r="E4431" s="102"/>
    </row>
    <row r="4432" spans="1:5">
      <c r="A4432" s="102"/>
      <c r="B4432" s="102"/>
      <c r="C4432" s="102"/>
      <c r="D4432" s="103"/>
      <c r="E4432" s="102"/>
    </row>
    <row r="4433" spans="1:5">
      <c r="A4433" s="102"/>
      <c r="B4433" s="102"/>
      <c r="C4433" s="102"/>
      <c r="D4433" s="103"/>
      <c r="E4433" s="102"/>
    </row>
    <row r="4434" spans="1:5">
      <c r="A4434" s="102"/>
      <c r="B4434" s="102"/>
      <c r="C4434" s="102"/>
      <c r="D4434" s="103"/>
      <c r="E4434" s="102"/>
    </row>
    <row r="4435" spans="1:5">
      <c r="A4435" s="102"/>
      <c r="B4435" s="102"/>
      <c r="C4435" s="102"/>
      <c r="D4435" s="103"/>
      <c r="E4435" s="102"/>
    </row>
    <row r="4436" spans="1:5">
      <c r="A4436" s="102"/>
      <c r="B4436" s="102"/>
      <c r="C4436" s="102"/>
      <c r="D4436" s="103"/>
      <c r="E4436" s="102"/>
    </row>
    <row r="4437" spans="1:5">
      <c r="A4437" s="102"/>
      <c r="B4437" s="102"/>
      <c r="C4437" s="102"/>
      <c r="D4437" s="103"/>
      <c r="E4437" s="102"/>
    </row>
    <row r="4438" spans="1:5">
      <c r="A4438" s="102"/>
      <c r="B4438" s="102"/>
      <c r="C4438" s="102"/>
      <c r="D4438" s="103"/>
      <c r="E4438" s="102"/>
    </row>
    <row r="4439" spans="1:5">
      <c r="A4439" s="102"/>
      <c r="B4439" s="102"/>
      <c r="C4439" s="102"/>
      <c r="D4439" s="103"/>
      <c r="E4439" s="102"/>
    </row>
    <row r="4440" spans="1:5">
      <c r="A4440" s="102"/>
      <c r="B4440" s="102"/>
      <c r="C4440" s="102"/>
      <c r="D4440" s="103"/>
      <c r="E4440" s="102"/>
    </row>
    <row r="4441" spans="1:5">
      <c r="A4441" s="102"/>
      <c r="B4441" s="102"/>
      <c r="C4441" s="102"/>
      <c r="D4441" s="103"/>
      <c r="E4441" s="102"/>
    </row>
    <row r="4442" spans="1:5">
      <c r="A4442" s="102"/>
      <c r="B4442" s="102"/>
      <c r="C4442" s="102"/>
      <c r="D4442" s="103"/>
      <c r="E4442" s="102"/>
    </row>
    <row r="4443" spans="1:5">
      <c r="A4443" s="102"/>
      <c r="B4443" s="102"/>
      <c r="C4443" s="102"/>
      <c r="D4443" s="103"/>
      <c r="E4443" s="102"/>
    </row>
    <row r="4444" spans="1:5">
      <c r="A4444" s="102"/>
      <c r="B4444" s="102"/>
      <c r="C4444" s="102"/>
      <c r="D4444" s="103"/>
      <c r="E4444" s="102"/>
    </row>
    <row r="4445" spans="1:5">
      <c r="A4445" s="102"/>
      <c r="B4445" s="102"/>
      <c r="C4445" s="102"/>
      <c r="D4445" s="103"/>
      <c r="E4445" s="102"/>
    </row>
    <row r="4446" spans="1:5">
      <c r="A4446" s="102"/>
      <c r="B4446" s="102"/>
      <c r="C4446" s="102"/>
      <c r="D4446" s="103"/>
      <c r="E4446" s="102"/>
    </row>
    <row r="4447" spans="1:5">
      <c r="A4447" s="102"/>
      <c r="B4447" s="102"/>
      <c r="C4447" s="102"/>
      <c r="D4447" s="103"/>
      <c r="E4447" s="102"/>
    </row>
    <row r="4448" spans="1:5">
      <c r="A4448" s="102"/>
      <c r="B4448" s="102"/>
      <c r="C4448" s="102"/>
      <c r="D4448" s="103"/>
      <c r="E4448" s="102"/>
    </row>
    <row r="4449" spans="1:5">
      <c r="A4449" s="102"/>
      <c r="B4449" s="102"/>
      <c r="C4449" s="102"/>
      <c r="D4449" s="103"/>
      <c r="E4449" s="102"/>
    </row>
    <row r="4450" spans="1:5">
      <c r="A4450" s="102"/>
      <c r="B4450" s="102"/>
      <c r="C4450" s="102"/>
      <c r="D4450" s="103"/>
      <c r="E4450" s="102"/>
    </row>
    <row r="4451" spans="1:5">
      <c r="A4451" s="102"/>
      <c r="B4451" s="102"/>
      <c r="C4451" s="102"/>
      <c r="D4451" s="103"/>
      <c r="E4451" s="102"/>
    </row>
    <row r="4452" spans="1:5">
      <c r="A4452" s="102"/>
      <c r="B4452" s="102"/>
      <c r="C4452" s="102"/>
      <c r="D4452" s="103"/>
      <c r="E4452" s="102"/>
    </row>
    <row r="4453" spans="1:5">
      <c r="A4453" s="102"/>
      <c r="B4453" s="102"/>
      <c r="C4453" s="102"/>
      <c r="D4453" s="103"/>
      <c r="E4453" s="102"/>
    </row>
    <row r="4454" spans="1:5">
      <c r="A4454" s="102"/>
      <c r="B4454" s="102"/>
      <c r="C4454" s="102"/>
      <c r="D4454" s="103"/>
      <c r="E4454" s="102"/>
    </row>
    <row r="4455" spans="1:5">
      <c r="A4455" s="102"/>
      <c r="B4455" s="102"/>
      <c r="C4455" s="102"/>
      <c r="D4455" s="103"/>
      <c r="E4455" s="102"/>
    </row>
    <row r="4456" spans="1:5">
      <c r="A4456" s="102"/>
      <c r="B4456" s="102"/>
      <c r="C4456" s="102"/>
      <c r="D4456" s="103"/>
      <c r="E4456" s="102"/>
    </row>
    <row r="4457" spans="1:5">
      <c r="A4457" s="102"/>
      <c r="B4457" s="102"/>
      <c r="C4457" s="102"/>
      <c r="D4457" s="103"/>
      <c r="E4457" s="102"/>
    </row>
    <row r="4458" spans="1:5">
      <c r="A4458" s="102"/>
      <c r="B4458" s="102"/>
      <c r="C4458" s="102"/>
      <c r="D4458" s="103"/>
      <c r="E4458" s="102"/>
    </row>
    <row r="4459" spans="1:5">
      <c r="A4459" s="102"/>
      <c r="B4459" s="102"/>
      <c r="C4459" s="102"/>
      <c r="D4459" s="103"/>
      <c r="E4459" s="102"/>
    </row>
    <row r="4460" spans="1:5">
      <c r="A4460" s="102"/>
      <c r="B4460" s="102"/>
      <c r="C4460" s="102"/>
      <c r="D4460" s="103"/>
      <c r="E4460" s="102"/>
    </row>
    <row r="4461" spans="1:5">
      <c r="A4461" s="102"/>
      <c r="B4461" s="102"/>
      <c r="C4461" s="102"/>
      <c r="D4461" s="103"/>
      <c r="E4461" s="102"/>
    </row>
    <row r="4462" spans="1:5">
      <c r="A4462" s="102"/>
      <c r="B4462" s="102"/>
      <c r="C4462" s="102"/>
      <c r="D4462" s="103"/>
      <c r="E4462" s="102"/>
    </row>
    <row r="4463" spans="1:5">
      <c r="A4463" s="102"/>
      <c r="B4463" s="102"/>
      <c r="C4463" s="102"/>
      <c r="D4463" s="103"/>
      <c r="E4463" s="102"/>
    </row>
    <row r="4464" spans="1:5">
      <c r="A4464" s="102"/>
      <c r="B4464" s="102"/>
      <c r="C4464" s="102"/>
      <c r="D4464" s="103"/>
      <c r="E4464" s="102"/>
    </row>
    <row r="4465" spans="1:5">
      <c r="A4465" s="102"/>
      <c r="B4465" s="102"/>
      <c r="C4465" s="102"/>
      <c r="D4465" s="103"/>
      <c r="E4465" s="102"/>
    </row>
    <row r="4466" spans="1:5">
      <c r="A4466" s="102"/>
      <c r="B4466" s="102"/>
      <c r="C4466" s="102"/>
      <c r="D4466" s="103"/>
      <c r="E4466" s="102"/>
    </row>
    <row r="4467" spans="1:5">
      <c r="A4467" s="102"/>
      <c r="B4467" s="102"/>
      <c r="C4467" s="102"/>
      <c r="D4467" s="103"/>
      <c r="E4467" s="102"/>
    </row>
    <row r="4468" spans="1:5">
      <c r="A4468" s="102"/>
      <c r="B4468" s="102"/>
      <c r="C4468" s="102"/>
      <c r="D4468" s="103"/>
      <c r="E4468" s="102"/>
    </row>
    <row r="4469" spans="1:5">
      <c r="A4469" s="102"/>
      <c r="B4469" s="102"/>
      <c r="C4469" s="102"/>
      <c r="D4469" s="103"/>
      <c r="E4469" s="102"/>
    </row>
    <row r="4470" spans="1:5">
      <c r="A4470" s="102"/>
      <c r="B4470" s="102"/>
      <c r="C4470" s="102"/>
      <c r="D4470" s="103"/>
      <c r="E4470" s="102"/>
    </row>
    <row r="4471" spans="1:5">
      <c r="A4471" s="102"/>
      <c r="B4471" s="102"/>
      <c r="C4471" s="102"/>
      <c r="D4471" s="103"/>
      <c r="E4471" s="102"/>
    </row>
    <row r="4472" spans="1:5">
      <c r="A4472" s="102"/>
      <c r="B4472" s="102"/>
      <c r="C4472" s="102"/>
      <c r="D4472" s="103"/>
      <c r="E4472" s="102"/>
    </row>
    <row r="4473" spans="1:5">
      <c r="A4473" s="102"/>
      <c r="B4473" s="102"/>
      <c r="C4473" s="102"/>
      <c r="D4473" s="103"/>
      <c r="E4473" s="102"/>
    </row>
    <row r="4474" spans="1:5">
      <c r="A4474" s="102"/>
      <c r="B4474" s="102"/>
      <c r="C4474" s="102"/>
      <c r="D4474" s="103"/>
      <c r="E4474" s="102"/>
    </row>
    <row r="4475" spans="1:5">
      <c r="A4475" s="102"/>
      <c r="B4475" s="102"/>
      <c r="C4475" s="102"/>
      <c r="D4475" s="103"/>
      <c r="E4475" s="102"/>
    </row>
    <row r="4476" spans="1:5">
      <c r="A4476" s="102"/>
      <c r="B4476" s="102"/>
      <c r="C4476" s="102"/>
      <c r="D4476" s="103"/>
      <c r="E4476" s="102"/>
    </row>
    <row r="4477" spans="1:5">
      <c r="A4477" s="102"/>
      <c r="B4477" s="102"/>
      <c r="C4477" s="102"/>
      <c r="D4477" s="103"/>
      <c r="E4477" s="102"/>
    </row>
    <row r="4478" spans="1:5">
      <c r="A4478" s="102"/>
      <c r="B4478" s="102"/>
      <c r="C4478" s="102"/>
      <c r="D4478" s="103"/>
      <c r="E4478" s="102"/>
    </row>
    <row r="4479" spans="1:5">
      <c r="A4479" s="102"/>
      <c r="B4479" s="102"/>
      <c r="C4479" s="102"/>
      <c r="D4479" s="103"/>
      <c r="E4479" s="102"/>
    </row>
    <row r="4480" spans="1:5">
      <c r="A4480" s="102"/>
      <c r="B4480" s="102"/>
      <c r="C4480" s="102"/>
      <c r="D4480" s="103"/>
      <c r="E4480" s="102"/>
    </row>
    <row r="4481" spans="1:5">
      <c r="A4481" s="102"/>
      <c r="B4481" s="102"/>
      <c r="C4481" s="102"/>
      <c r="D4481" s="103"/>
      <c r="E4481" s="102"/>
    </row>
    <row r="4482" spans="1:5">
      <c r="A4482" s="102"/>
      <c r="B4482" s="102"/>
      <c r="C4482" s="102"/>
      <c r="D4482" s="103"/>
      <c r="E4482" s="102"/>
    </row>
    <row r="4483" spans="1:5">
      <c r="A4483" s="102"/>
      <c r="B4483" s="102"/>
      <c r="C4483" s="102"/>
      <c r="D4483" s="103"/>
      <c r="E4483" s="102"/>
    </row>
    <row r="4484" spans="1:5">
      <c r="A4484" s="102"/>
      <c r="B4484" s="102"/>
      <c r="C4484" s="102"/>
      <c r="D4484" s="103"/>
      <c r="E4484" s="102"/>
    </row>
    <row r="4485" spans="1:5">
      <c r="A4485" s="102"/>
      <c r="B4485" s="102"/>
      <c r="C4485" s="102"/>
      <c r="D4485" s="103"/>
      <c r="E4485" s="102"/>
    </row>
    <row r="4486" spans="1:5">
      <c r="A4486" s="102"/>
      <c r="B4486" s="102"/>
      <c r="C4486" s="102"/>
      <c r="D4486" s="103"/>
      <c r="E4486" s="102"/>
    </row>
    <row r="4487" spans="1:5">
      <c r="A4487" s="102"/>
      <c r="B4487" s="102"/>
      <c r="C4487" s="102"/>
      <c r="D4487" s="103"/>
      <c r="E4487" s="102"/>
    </row>
    <row r="4488" spans="1:5">
      <c r="A4488" s="102"/>
      <c r="B4488" s="102"/>
      <c r="C4488" s="102"/>
      <c r="D4488" s="103"/>
      <c r="E4488" s="102"/>
    </row>
    <row r="4489" spans="1:5">
      <c r="A4489" s="102"/>
      <c r="B4489" s="102"/>
      <c r="C4489" s="102"/>
      <c r="D4489" s="103"/>
      <c r="E4489" s="102"/>
    </row>
    <row r="4490" spans="1:5">
      <c r="A4490" s="102"/>
      <c r="B4490" s="102"/>
      <c r="C4490" s="102"/>
      <c r="D4490" s="103"/>
      <c r="E4490" s="102"/>
    </row>
    <row r="4491" spans="1:5">
      <c r="A4491" s="102"/>
      <c r="B4491" s="102"/>
      <c r="C4491" s="102"/>
      <c r="D4491" s="103"/>
      <c r="E4491" s="102"/>
    </row>
    <row r="4492" spans="1:5">
      <c r="A4492" s="102"/>
      <c r="B4492" s="102"/>
      <c r="C4492" s="102"/>
      <c r="D4492" s="103"/>
      <c r="E4492" s="102"/>
    </row>
    <row r="4493" spans="1:5">
      <c r="A4493" s="102"/>
      <c r="B4493" s="102"/>
      <c r="C4493" s="102"/>
      <c r="D4493" s="103"/>
      <c r="E4493" s="102"/>
    </row>
    <row r="4494" spans="1:5">
      <c r="A4494" s="102"/>
      <c r="B4494" s="102"/>
      <c r="C4494" s="102"/>
      <c r="D4494" s="103"/>
      <c r="E4494" s="102"/>
    </row>
    <row r="4495" spans="1:5">
      <c r="A4495" s="102"/>
      <c r="B4495" s="102"/>
      <c r="C4495" s="102"/>
      <c r="D4495" s="103"/>
      <c r="E4495" s="102"/>
    </row>
    <row r="4496" spans="1:5">
      <c r="A4496" s="102"/>
      <c r="B4496" s="102"/>
      <c r="C4496" s="102"/>
      <c r="D4496" s="103"/>
      <c r="E4496" s="102"/>
    </row>
    <row r="4497" spans="1:5">
      <c r="A4497" s="102"/>
      <c r="B4497" s="102"/>
      <c r="C4497" s="102"/>
      <c r="D4497" s="103"/>
      <c r="E4497" s="102"/>
    </row>
    <row r="4498" spans="1:5">
      <c r="A4498" s="102"/>
      <c r="B4498" s="102"/>
      <c r="C4498" s="102"/>
      <c r="D4498" s="103"/>
      <c r="E4498" s="102"/>
    </row>
    <row r="4499" spans="1:5">
      <c r="A4499" s="102"/>
      <c r="B4499" s="102"/>
      <c r="C4499" s="102"/>
      <c r="D4499" s="103"/>
      <c r="E4499" s="102"/>
    </row>
    <row r="4500" spans="1:5">
      <c r="A4500" s="102"/>
      <c r="B4500" s="102"/>
      <c r="C4500" s="102"/>
      <c r="D4500" s="103"/>
      <c r="E4500" s="102"/>
    </row>
    <row r="4501" spans="1:5">
      <c r="A4501" s="102"/>
      <c r="B4501" s="102"/>
      <c r="C4501" s="102"/>
      <c r="D4501" s="103"/>
      <c r="E4501" s="102"/>
    </row>
    <row r="4502" spans="1:5">
      <c r="A4502" s="102"/>
      <c r="B4502" s="102"/>
      <c r="C4502" s="102"/>
      <c r="D4502" s="103"/>
      <c r="E4502" s="102"/>
    </row>
    <row r="4503" spans="1:5">
      <c r="A4503" s="102"/>
      <c r="B4503" s="102"/>
      <c r="C4503" s="102"/>
      <c r="D4503" s="103"/>
      <c r="E4503" s="102"/>
    </row>
    <row r="4504" spans="1:5">
      <c r="A4504" s="102"/>
      <c r="B4504" s="102"/>
      <c r="C4504" s="102"/>
      <c r="D4504" s="103"/>
      <c r="E4504" s="102"/>
    </row>
    <row r="4505" spans="1:5">
      <c r="A4505" s="102"/>
      <c r="B4505" s="102"/>
      <c r="C4505" s="102"/>
      <c r="D4505" s="103"/>
      <c r="E4505" s="102"/>
    </row>
    <row r="4506" spans="1:5">
      <c r="A4506" s="102"/>
      <c r="B4506" s="102"/>
      <c r="C4506" s="102"/>
      <c r="D4506" s="103"/>
      <c r="E4506" s="102"/>
    </row>
    <row r="4507" spans="1:5">
      <c r="A4507" s="102"/>
      <c r="B4507" s="102"/>
      <c r="C4507" s="102"/>
      <c r="D4507" s="103"/>
      <c r="E4507" s="102"/>
    </row>
    <row r="4508" spans="1:5">
      <c r="A4508" s="102"/>
      <c r="B4508" s="102"/>
      <c r="C4508" s="102"/>
      <c r="D4508" s="103"/>
      <c r="E4508" s="102"/>
    </row>
    <row r="4509" spans="1:5">
      <c r="A4509" s="102"/>
      <c r="B4509" s="102"/>
      <c r="C4509" s="102"/>
      <c r="D4509" s="103"/>
      <c r="E4509" s="102"/>
    </row>
    <row r="4510" spans="1:5">
      <c r="A4510" s="102"/>
      <c r="B4510" s="102"/>
      <c r="C4510" s="102"/>
      <c r="D4510" s="103"/>
      <c r="E4510" s="102"/>
    </row>
    <row r="4511" spans="1:5">
      <c r="A4511" s="102"/>
      <c r="B4511" s="102"/>
      <c r="C4511" s="102"/>
      <c r="D4511" s="103"/>
      <c r="E4511" s="102"/>
    </row>
    <row r="4512" spans="1:5">
      <c r="A4512" s="102"/>
      <c r="B4512" s="102"/>
      <c r="C4512" s="102"/>
      <c r="D4512" s="103"/>
      <c r="E4512" s="102"/>
    </row>
    <row r="4513" spans="1:5">
      <c r="A4513" s="102"/>
      <c r="B4513" s="102"/>
      <c r="C4513" s="102"/>
      <c r="D4513" s="103"/>
      <c r="E4513" s="102"/>
    </row>
    <row r="4514" spans="1:5">
      <c r="A4514" s="102"/>
      <c r="B4514" s="102"/>
      <c r="C4514" s="102"/>
      <c r="D4514" s="103"/>
      <c r="E4514" s="102"/>
    </row>
    <row r="4515" spans="1:5">
      <c r="A4515" s="102"/>
      <c r="B4515" s="102"/>
      <c r="C4515" s="102"/>
      <c r="D4515" s="103"/>
      <c r="E4515" s="102"/>
    </row>
    <row r="4516" spans="1:5">
      <c r="A4516" s="102"/>
      <c r="B4516" s="102"/>
      <c r="C4516" s="102"/>
      <c r="D4516" s="103"/>
      <c r="E4516" s="102"/>
    </row>
    <row r="4517" spans="1:5">
      <c r="A4517" s="102"/>
      <c r="B4517" s="102"/>
      <c r="C4517" s="102"/>
      <c r="D4517" s="103"/>
      <c r="E4517" s="102"/>
    </row>
    <row r="4518" spans="1:5">
      <c r="A4518" s="102"/>
      <c r="B4518" s="102"/>
      <c r="C4518" s="102"/>
      <c r="D4518" s="103"/>
      <c r="E4518" s="102"/>
    </row>
    <row r="4519" spans="1:5">
      <c r="A4519" s="102"/>
      <c r="B4519" s="102"/>
      <c r="C4519" s="102"/>
      <c r="D4519" s="103"/>
      <c r="E4519" s="102"/>
    </row>
    <row r="4520" spans="1:5">
      <c r="A4520" s="102"/>
      <c r="B4520" s="102"/>
      <c r="C4520" s="102"/>
      <c r="D4520" s="103"/>
      <c r="E4520" s="102"/>
    </row>
    <row r="4521" spans="1:5">
      <c r="A4521" s="102"/>
      <c r="B4521" s="102"/>
      <c r="C4521" s="102"/>
      <c r="D4521" s="103"/>
      <c r="E4521" s="102"/>
    </row>
    <row r="4522" spans="1:5">
      <c r="A4522" s="102"/>
      <c r="B4522" s="102"/>
      <c r="C4522" s="102"/>
      <c r="D4522" s="103"/>
      <c r="E4522" s="102"/>
    </row>
    <row r="4523" spans="1:5">
      <c r="A4523" s="102"/>
      <c r="B4523" s="102"/>
      <c r="C4523" s="102"/>
      <c r="D4523" s="103"/>
      <c r="E4523" s="102"/>
    </row>
    <row r="4524" spans="1:5">
      <c r="A4524" s="102"/>
      <c r="B4524" s="102"/>
      <c r="C4524" s="102"/>
      <c r="D4524" s="103"/>
      <c r="E4524" s="102"/>
    </row>
    <row r="4525" spans="1:5">
      <c r="A4525" s="102"/>
      <c r="B4525" s="102"/>
      <c r="C4525" s="102"/>
      <c r="D4525" s="103"/>
      <c r="E4525" s="102"/>
    </row>
    <row r="4526" spans="1:5">
      <c r="A4526" s="102"/>
      <c r="B4526" s="102"/>
      <c r="C4526" s="102"/>
      <c r="D4526" s="103"/>
      <c r="E4526" s="102"/>
    </row>
    <row r="4527" spans="1:5">
      <c r="A4527" s="102"/>
      <c r="B4527" s="102"/>
      <c r="C4527" s="102"/>
      <c r="D4527" s="103"/>
      <c r="E4527" s="102"/>
    </row>
    <row r="4528" spans="1:5">
      <c r="A4528" s="102"/>
      <c r="B4528" s="102"/>
      <c r="C4528" s="102"/>
      <c r="D4528" s="103"/>
      <c r="E4528" s="102"/>
    </row>
    <row r="4529" spans="1:5">
      <c r="A4529" s="102"/>
      <c r="B4529" s="102"/>
      <c r="C4529" s="102"/>
      <c r="D4529" s="103"/>
      <c r="E4529" s="102"/>
    </row>
    <row r="4530" spans="1:5">
      <c r="A4530" s="102"/>
      <c r="B4530" s="102"/>
      <c r="C4530" s="102"/>
      <c r="D4530" s="103"/>
      <c r="E4530" s="102"/>
    </row>
    <row r="4531" spans="1:5">
      <c r="A4531" s="102"/>
      <c r="B4531" s="102"/>
      <c r="C4531" s="102"/>
      <c r="D4531" s="103"/>
      <c r="E4531" s="102"/>
    </row>
    <row r="4532" spans="1:5">
      <c r="A4532" s="102"/>
      <c r="B4532" s="102"/>
      <c r="C4532" s="102"/>
      <c r="D4532" s="103"/>
      <c r="E4532" s="102"/>
    </row>
    <row r="4533" spans="1:5">
      <c r="A4533" s="102"/>
      <c r="B4533" s="102"/>
      <c r="C4533" s="102"/>
      <c r="D4533" s="103"/>
      <c r="E4533" s="102"/>
    </row>
    <row r="4534" spans="1:5">
      <c r="A4534" s="102"/>
      <c r="B4534" s="102"/>
      <c r="C4534" s="102"/>
      <c r="D4534" s="103"/>
      <c r="E4534" s="102"/>
    </row>
    <row r="4535" spans="1:5">
      <c r="A4535" s="102"/>
      <c r="B4535" s="102"/>
      <c r="C4535" s="102"/>
      <c r="D4535" s="103"/>
      <c r="E4535" s="102"/>
    </row>
    <row r="4536" spans="1:5">
      <c r="A4536" s="102"/>
      <c r="B4536" s="102"/>
      <c r="C4536" s="102"/>
      <c r="D4536" s="103"/>
      <c r="E4536" s="102"/>
    </row>
    <row r="4537" spans="1:5">
      <c r="A4537" s="102"/>
      <c r="B4537" s="102"/>
      <c r="C4537" s="102"/>
      <c r="D4537" s="103"/>
      <c r="E4537" s="102"/>
    </row>
    <row r="4538" spans="1:5">
      <c r="A4538" s="102"/>
      <c r="B4538" s="102"/>
      <c r="C4538" s="102"/>
      <c r="D4538" s="103"/>
      <c r="E4538" s="102"/>
    </row>
    <row r="4539" spans="1:5">
      <c r="A4539" s="102"/>
      <c r="B4539" s="102"/>
      <c r="C4539" s="102"/>
      <c r="D4539" s="103"/>
      <c r="E4539" s="102"/>
    </row>
    <row r="4540" spans="1:5">
      <c r="A4540" s="102"/>
      <c r="B4540" s="102"/>
      <c r="C4540" s="102"/>
      <c r="D4540" s="103"/>
      <c r="E4540" s="102"/>
    </row>
    <row r="4541" spans="1:5">
      <c r="A4541" s="102"/>
      <c r="B4541" s="102"/>
      <c r="C4541" s="102"/>
      <c r="D4541" s="103"/>
      <c r="E4541" s="102"/>
    </row>
    <row r="4542" spans="1:5">
      <c r="A4542" s="102"/>
      <c r="B4542" s="102"/>
      <c r="C4542" s="102"/>
      <c r="D4542" s="103"/>
      <c r="E4542" s="102"/>
    </row>
    <row r="4543" spans="1:5">
      <c r="A4543" s="102"/>
      <c r="B4543" s="102"/>
      <c r="C4543" s="102"/>
      <c r="D4543" s="103"/>
      <c r="E4543" s="102"/>
    </row>
    <row r="4544" spans="1:5">
      <c r="A4544" s="102"/>
      <c r="B4544" s="102"/>
      <c r="C4544" s="102"/>
      <c r="D4544" s="103"/>
      <c r="E4544" s="102"/>
    </row>
    <row r="4545" spans="1:5">
      <c r="A4545" s="102"/>
      <c r="B4545" s="102"/>
      <c r="C4545" s="102"/>
      <c r="D4545" s="103"/>
      <c r="E4545" s="102"/>
    </row>
    <row r="4546" spans="1:5">
      <c r="A4546" s="102"/>
      <c r="B4546" s="102"/>
      <c r="C4546" s="102"/>
      <c r="D4546" s="103"/>
      <c r="E4546" s="102"/>
    </row>
    <row r="4547" spans="1:5">
      <c r="A4547" s="102"/>
      <c r="B4547" s="102"/>
      <c r="C4547" s="102"/>
      <c r="D4547" s="103"/>
      <c r="E4547" s="102"/>
    </row>
    <row r="4548" spans="1:5">
      <c r="A4548" s="102"/>
      <c r="B4548" s="102"/>
      <c r="C4548" s="102"/>
      <c r="D4548" s="103"/>
      <c r="E4548" s="102"/>
    </row>
    <row r="4549" spans="1:5">
      <c r="A4549" s="102"/>
      <c r="B4549" s="102"/>
      <c r="C4549" s="102"/>
      <c r="D4549" s="103"/>
      <c r="E4549" s="102"/>
    </row>
    <row r="4550" spans="1:5">
      <c r="A4550" s="102"/>
      <c r="B4550" s="102"/>
      <c r="C4550" s="102"/>
      <c r="D4550" s="103"/>
      <c r="E4550" s="102"/>
    </row>
    <row r="4551" spans="1:5">
      <c r="A4551" s="102"/>
      <c r="B4551" s="102"/>
      <c r="C4551" s="102"/>
      <c r="D4551" s="103"/>
      <c r="E4551" s="102"/>
    </row>
    <row r="4552" spans="1:5">
      <c r="A4552" s="102"/>
      <c r="B4552" s="102"/>
      <c r="C4552" s="102"/>
      <c r="D4552" s="103"/>
      <c r="E4552" s="102"/>
    </row>
    <row r="4553" spans="1:5">
      <c r="A4553" s="102"/>
      <c r="B4553" s="102"/>
      <c r="C4553" s="102"/>
      <c r="D4553" s="103"/>
      <c r="E4553" s="102"/>
    </row>
    <row r="4554" spans="1:5">
      <c r="A4554" s="102"/>
      <c r="B4554" s="102"/>
      <c r="C4554" s="102"/>
      <c r="D4554" s="103"/>
      <c r="E4554" s="102"/>
    </row>
    <row r="4555" spans="1:5">
      <c r="A4555" s="102"/>
      <c r="B4555" s="102"/>
      <c r="C4555" s="102"/>
      <c r="D4555" s="103"/>
      <c r="E4555" s="102"/>
    </row>
    <row r="4556" spans="1:5">
      <c r="A4556" s="102"/>
      <c r="B4556" s="102"/>
      <c r="C4556" s="102"/>
      <c r="D4556" s="103"/>
      <c r="E4556" s="102"/>
    </row>
    <row r="4557" spans="1:5">
      <c r="A4557" s="102"/>
      <c r="B4557" s="102"/>
      <c r="C4557" s="102"/>
      <c r="D4557" s="103"/>
      <c r="E4557" s="102"/>
    </row>
    <row r="4558" spans="1:5">
      <c r="A4558" s="102"/>
      <c r="B4558" s="102"/>
      <c r="C4558" s="102"/>
      <c r="D4558" s="103"/>
      <c r="E4558" s="102"/>
    </row>
    <row r="4559" spans="1:5">
      <c r="A4559" s="102"/>
      <c r="B4559" s="102"/>
      <c r="C4559" s="102"/>
      <c r="D4559" s="103"/>
      <c r="E4559" s="102"/>
    </row>
    <row r="4560" spans="1:5">
      <c r="A4560" s="102"/>
      <c r="B4560" s="102"/>
      <c r="C4560" s="102"/>
      <c r="D4560" s="103"/>
      <c r="E4560" s="102"/>
    </row>
    <row r="4561" spans="1:5">
      <c r="A4561" s="102"/>
      <c r="B4561" s="102"/>
      <c r="C4561" s="102"/>
      <c r="D4561" s="103"/>
      <c r="E4561" s="102"/>
    </row>
    <row r="4562" spans="1:5">
      <c r="A4562" s="102"/>
      <c r="B4562" s="102"/>
      <c r="C4562" s="102"/>
      <c r="D4562" s="103"/>
      <c r="E4562" s="102"/>
    </row>
    <row r="4563" spans="1:5">
      <c r="A4563" s="102"/>
      <c r="B4563" s="102"/>
      <c r="C4563" s="102"/>
      <c r="D4563" s="103"/>
      <c r="E4563" s="102"/>
    </row>
    <row r="4564" spans="1:5">
      <c r="A4564" s="102"/>
      <c r="B4564" s="102"/>
      <c r="C4564" s="102"/>
      <c r="D4564" s="103"/>
      <c r="E4564" s="102"/>
    </row>
    <row r="4565" spans="1:5">
      <c r="A4565" s="102"/>
      <c r="B4565" s="102"/>
      <c r="C4565" s="102"/>
      <c r="D4565" s="103"/>
      <c r="E4565" s="102"/>
    </row>
    <row r="4566" spans="1:5">
      <c r="A4566" s="102"/>
      <c r="B4566" s="102"/>
      <c r="C4566" s="102"/>
      <c r="D4566" s="103"/>
      <c r="E4566" s="102"/>
    </row>
    <row r="4567" spans="1:5">
      <c r="A4567" s="102"/>
      <c r="B4567" s="102"/>
      <c r="C4567" s="102"/>
      <c r="D4567" s="103"/>
      <c r="E4567" s="102"/>
    </row>
    <row r="4568" spans="1:5">
      <c r="A4568" s="102"/>
      <c r="B4568" s="102"/>
      <c r="C4568" s="102"/>
      <c r="D4568" s="103"/>
      <c r="E4568" s="102"/>
    </row>
    <row r="4569" spans="1:5">
      <c r="A4569" s="102"/>
      <c r="B4569" s="102"/>
      <c r="C4569" s="102"/>
      <c r="D4569" s="103"/>
      <c r="E4569" s="102"/>
    </row>
    <row r="4570" spans="1:5">
      <c r="A4570" s="102"/>
      <c r="B4570" s="102"/>
      <c r="C4570" s="102"/>
      <c r="D4570" s="103"/>
      <c r="E4570" s="102"/>
    </row>
    <row r="4571" spans="1:5">
      <c r="A4571" s="102"/>
      <c r="B4571" s="102"/>
      <c r="C4571" s="102"/>
      <c r="D4571" s="103"/>
      <c r="E4571" s="102"/>
    </row>
    <row r="4572" spans="1:5">
      <c r="A4572" s="102"/>
      <c r="B4572" s="102"/>
      <c r="C4572" s="102"/>
      <c r="D4572" s="103"/>
      <c r="E4572" s="102"/>
    </row>
    <row r="4573" spans="1:5">
      <c r="A4573" s="102"/>
      <c r="B4573" s="102"/>
      <c r="C4573" s="102"/>
      <c r="D4573" s="103"/>
      <c r="E4573" s="102"/>
    </row>
    <row r="4574" spans="1:5">
      <c r="A4574" s="102"/>
      <c r="B4574" s="102"/>
      <c r="C4574" s="102"/>
      <c r="D4574" s="103"/>
      <c r="E4574" s="102"/>
    </row>
    <row r="4575" spans="1:5">
      <c r="A4575" s="102"/>
      <c r="B4575" s="102"/>
      <c r="C4575" s="102"/>
      <c r="D4575" s="103"/>
      <c r="E4575" s="102"/>
    </row>
    <row r="4576" spans="1:5">
      <c r="A4576" s="102"/>
      <c r="B4576" s="102"/>
      <c r="C4576" s="102"/>
      <c r="D4576" s="103"/>
      <c r="E4576" s="102"/>
    </row>
    <row r="4577" spans="1:5">
      <c r="A4577" s="102"/>
      <c r="B4577" s="102"/>
      <c r="C4577" s="102"/>
      <c r="D4577" s="103"/>
      <c r="E4577" s="102"/>
    </row>
    <row r="4578" spans="1:5">
      <c r="A4578" s="102"/>
      <c r="B4578" s="102"/>
      <c r="C4578" s="102"/>
      <c r="D4578" s="103"/>
      <c r="E4578" s="102"/>
    </row>
    <row r="4579" spans="1:5">
      <c r="A4579" s="102"/>
      <c r="B4579" s="102"/>
      <c r="C4579" s="102"/>
      <c r="D4579" s="103"/>
      <c r="E4579" s="102"/>
    </row>
    <row r="4580" spans="1:5">
      <c r="A4580" s="102"/>
      <c r="B4580" s="102"/>
      <c r="C4580" s="102"/>
      <c r="D4580" s="103"/>
      <c r="E4580" s="102"/>
    </row>
    <row r="4581" spans="1:5">
      <c r="A4581" s="102"/>
      <c r="B4581" s="102"/>
      <c r="C4581" s="102"/>
      <c r="D4581" s="103"/>
      <c r="E4581" s="102"/>
    </row>
    <row r="4582" spans="1:5">
      <c r="A4582" s="102"/>
      <c r="B4582" s="102"/>
      <c r="C4582" s="102"/>
      <c r="D4582" s="103"/>
      <c r="E4582" s="102"/>
    </row>
    <row r="4583" spans="1:5">
      <c r="A4583" s="102"/>
      <c r="B4583" s="102"/>
      <c r="C4583" s="102"/>
      <c r="D4583" s="103"/>
      <c r="E4583" s="102"/>
    </row>
    <row r="4584" spans="1:5">
      <c r="A4584" s="102"/>
      <c r="B4584" s="102"/>
      <c r="C4584" s="102"/>
      <c r="D4584" s="103"/>
      <c r="E4584" s="102"/>
    </row>
    <row r="4585" spans="1:5">
      <c r="A4585" s="102"/>
      <c r="B4585" s="102"/>
      <c r="C4585" s="102"/>
      <c r="D4585" s="103"/>
      <c r="E4585" s="102"/>
    </row>
    <row r="4586" spans="1:5">
      <c r="A4586" s="102"/>
      <c r="B4586" s="102"/>
      <c r="C4586" s="102"/>
      <c r="D4586" s="103"/>
      <c r="E4586" s="102"/>
    </row>
    <row r="4587" spans="1:5">
      <c r="A4587" s="102"/>
      <c r="B4587" s="102"/>
      <c r="C4587" s="102"/>
      <c r="D4587" s="103"/>
      <c r="E4587" s="102"/>
    </row>
    <row r="4588" spans="1:5">
      <c r="A4588" s="102"/>
      <c r="B4588" s="102"/>
      <c r="C4588" s="102"/>
      <c r="D4588" s="103"/>
      <c r="E4588" s="102"/>
    </row>
    <row r="4589" spans="1:5">
      <c r="A4589" s="102"/>
      <c r="B4589" s="102"/>
      <c r="C4589" s="102"/>
      <c r="D4589" s="103"/>
      <c r="E4589" s="102"/>
    </row>
    <row r="4590" spans="1:5">
      <c r="A4590" s="102"/>
      <c r="B4590" s="102"/>
      <c r="C4590" s="102"/>
      <c r="D4590" s="103"/>
      <c r="E4590" s="102"/>
    </row>
    <row r="4591" spans="1:5">
      <c r="A4591" s="102"/>
      <c r="B4591" s="102"/>
      <c r="C4591" s="102"/>
      <c r="D4591" s="103"/>
      <c r="E4591" s="102"/>
    </row>
    <row r="4592" spans="1:5">
      <c r="A4592" s="102"/>
      <c r="B4592" s="102"/>
      <c r="C4592" s="102"/>
      <c r="D4592" s="103"/>
      <c r="E4592" s="102"/>
    </row>
    <row r="4593" spans="1:5">
      <c r="A4593" s="102"/>
      <c r="B4593" s="102"/>
      <c r="C4593" s="102"/>
      <c r="D4593" s="103"/>
      <c r="E4593" s="102"/>
    </row>
    <row r="4594" spans="1:5">
      <c r="A4594" s="102"/>
      <c r="B4594" s="102"/>
      <c r="C4594" s="102"/>
      <c r="D4594" s="103"/>
      <c r="E4594" s="102"/>
    </row>
    <row r="4595" spans="1:5">
      <c r="A4595" s="102"/>
      <c r="B4595" s="102"/>
      <c r="C4595" s="102"/>
      <c r="D4595" s="103"/>
      <c r="E4595" s="102"/>
    </row>
    <row r="4596" spans="1:5">
      <c r="A4596" s="102"/>
      <c r="B4596" s="102"/>
      <c r="C4596" s="102"/>
      <c r="D4596" s="103"/>
      <c r="E4596" s="102"/>
    </row>
    <row r="4597" spans="1:5">
      <c r="A4597" s="102"/>
      <c r="B4597" s="102"/>
      <c r="C4597" s="102"/>
      <c r="D4597" s="103"/>
      <c r="E4597" s="102"/>
    </row>
    <row r="4598" spans="1:5">
      <c r="A4598" s="102"/>
      <c r="B4598" s="102"/>
      <c r="C4598" s="102"/>
      <c r="D4598" s="103"/>
      <c r="E4598" s="102"/>
    </row>
    <row r="4599" spans="1:5">
      <c r="A4599" s="102"/>
      <c r="B4599" s="102"/>
      <c r="C4599" s="102"/>
      <c r="D4599" s="103"/>
      <c r="E4599" s="102"/>
    </row>
    <row r="4600" spans="1:5">
      <c r="A4600" s="102"/>
      <c r="B4600" s="102"/>
      <c r="C4600" s="102"/>
      <c r="D4600" s="103"/>
      <c r="E4600" s="102"/>
    </row>
    <row r="4601" spans="1:5">
      <c r="A4601" s="102"/>
      <c r="B4601" s="102"/>
      <c r="C4601" s="102"/>
      <c r="D4601" s="103"/>
      <c r="E4601" s="102"/>
    </row>
    <row r="4602" spans="1:5">
      <c r="A4602" s="102"/>
      <c r="B4602" s="102"/>
      <c r="C4602" s="102"/>
      <c r="D4602" s="103"/>
      <c r="E4602" s="102"/>
    </row>
    <row r="4603" spans="1:5">
      <c r="A4603" s="102"/>
      <c r="B4603" s="102"/>
      <c r="C4603" s="102"/>
      <c r="D4603" s="103"/>
      <c r="E4603" s="102"/>
    </row>
    <row r="4604" spans="1:5">
      <c r="A4604" s="102"/>
      <c r="B4604" s="102"/>
      <c r="C4604" s="102"/>
      <c r="D4604" s="103"/>
      <c r="E4604" s="102"/>
    </row>
    <row r="4605" spans="1:5">
      <c r="A4605" s="102"/>
      <c r="B4605" s="102"/>
      <c r="C4605" s="102"/>
      <c r="D4605" s="103"/>
      <c r="E4605" s="102"/>
    </row>
    <row r="4606" spans="1:5">
      <c r="A4606" s="102"/>
      <c r="B4606" s="102"/>
      <c r="C4606" s="102"/>
      <c r="D4606" s="103"/>
      <c r="E4606" s="102"/>
    </row>
    <row r="4607" spans="1:5">
      <c r="A4607" s="102"/>
      <c r="B4607" s="102"/>
      <c r="C4607" s="102"/>
      <c r="D4607" s="103"/>
      <c r="E4607" s="102"/>
    </row>
    <row r="4608" spans="1:5">
      <c r="A4608" s="102"/>
      <c r="B4608" s="102"/>
      <c r="C4608" s="102"/>
      <c r="D4608" s="103"/>
      <c r="E4608" s="102"/>
    </row>
    <row r="4609" spans="1:5">
      <c r="A4609" s="102"/>
      <c r="B4609" s="102"/>
      <c r="C4609" s="102"/>
      <c r="D4609" s="103"/>
      <c r="E4609" s="102"/>
    </row>
    <row r="4610" spans="1:5">
      <c r="A4610" s="102"/>
      <c r="B4610" s="102"/>
      <c r="C4610" s="102"/>
      <c r="D4610" s="103"/>
      <c r="E4610" s="102"/>
    </row>
    <row r="4611" spans="1:5">
      <c r="A4611" s="102"/>
      <c r="B4611" s="102"/>
      <c r="C4611" s="102"/>
      <c r="D4611" s="103"/>
      <c r="E4611" s="102"/>
    </row>
    <row r="4612" spans="1:5">
      <c r="A4612" s="102"/>
      <c r="B4612" s="102"/>
      <c r="C4612" s="102"/>
      <c r="D4612" s="103"/>
      <c r="E4612" s="102"/>
    </row>
    <row r="4613" spans="1:5">
      <c r="A4613" s="102"/>
      <c r="B4613" s="102"/>
      <c r="C4613" s="102"/>
      <c r="D4613" s="103"/>
      <c r="E4613" s="102"/>
    </row>
    <row r="4614" spans="1:5">
      <c r="A4614" s="102"/>
      <c r="B4614" s="102"/>
      <c r="C4614" s="102"/>
      <c r="D4614" s="103"/>
      <c r="E4614" s="102"/>
    </row>
    <row r="4615" spans="1:5">
      <c r="A4615" s="102"/>
      <c r="B4615" s="102"/>
      <c r="C4615" s="102"/>
      <c r="D4615" s="103"/>
      <c r="E4615" s="102"/>
    </row>
    <row r="4616" spans="1:5">
      <c r="A4616" s="102"/>
      <c r="B4616" s="102"/>
      <c r="C4616" s="102"/>
      <c r="D4616" s="103"/>
      <c r="E4616" s="102"/>
    </row>
    <row r="4617" spans="1:5">
      <c r="A4617" s="102"/>
      <c r="B4617" s="102"/>
      <c r="C4617" s="102"/>
      <c r="D4617" s="103"/>
      <c r="E4617" s="102"/>
    </row>
    <row r="4618" spans="1:5">
      <c r="A4618" s="102"/>
      <c r="B4618" s="102"/>
      <c r="C4618" s="102"/>
      <c r="D4618" s="103"/>
      <c r="E4618" s="102"/>
    </row>
    <row r="4619" spans="1:5">
      <c r="A4619" s="102"/>
      <c r="B4619" s="102"/>
      <c r="C4619" s="102"/>
      <c r="D4619" s="103"/>
      <c r="E4619" s="102"/>
    </row>
    <row r="4620" spans="1:5">
      <c r="A4620" s="102"/>
      <c r="B4620" s="102"/>
      <c r="C4620" s="102"/>
      <c r="D4620" s="103"/>
      <c r="E4620" s="102"/>
    </row>
    <row r="4621" spans="1:5">
      <c r="A4621" s="102"/>
      <c r="B4621" s="102"/>
      <c r="C4621" s="102"/>
      <c r="D4621" s="103"/>
      <c r="E4621" s="102"/>
    </row>
    <row r="4622" spans="1:5">
      <c r="A4622" s="102"/>
      <c r="B4622" s="102"/>
      <c r="C4622" s="102"/>
      <c r="D4622" s="103"/>
      <c r="E4622" s="102"/>
    </row>
    <row r="4623" spans="1:5">
      <c r="A4623" s="102"/>
      <c r="B4623" s="102"/>
      <c r="C4623" s="102"/>
      <c r="D4623" s="103"/>
      <c r="E4623" s="102"/>
    </row>
    <row r="4624" spans="1:5">
      <c r="A4624" s="102"/>
      <c r="B4624" s="102"/>
      <c r="C4624" s="102"/>
      <c r="D4624" s="103"/>
      <c r="E4624" s="102"/>
    </row>
    <row r="4625" spans="1:5">
      <c r="A4625" s="102"/>
      <c r="B4625" s="102"/>
      <c r="C4625" s="102"/>
      <c r="D4625" s="103"/>
      <c r="E4625" s="102"/>
    </row>
    <row r="4626" spans="1:5">
      <c r="A4626" s="102"/>
      <c r="B4626" s="102"/>
      <c r="C4626" s="102"/>
      <c r="D4626" s="103"/>
      <c r="E4626" s="102"/>
    </row>
    <row r="4627" spans="1:5">
      <c r="A4627" s="102"/>
      <c r="B4627" s="102"/>
      <c r="C4627" s="102"/>
      <c r="D4627" s="103"/>
      <c r="E4627" s="102"/>
    </row>
    <row r="4628" spans="1:5">
      <c r="A4628" s="102"/>
      <c r="B4628" s="102"/>
      <c r="C4628" s="102"/>
      <c r="D4628" s="103"/>
      <c r="E4628" s="102"/>
    </row>
    <row r="4629" spans="1:5">
      <c r="A4629" s="102"/>
      <c r="B4629" s="102"/>
      <c r="C4629" s="102"/>
      <c r="D4629" s="103"/>
      <c r="E4629" s="102"/>
    </row>
    <row r="4630" spans="1:5">
      <c r="A4630" s="102"/>
      <c r="B4630" s="102"/>
      <c r="C4630" s="102"/>
      <c r="D4630" s="103"/>
      <c r="E4630" s="102"/>
    </row>
    <row r="4631" spans="1:5">
      <c r="A4631" s="102"/>
      <c r="B4631" s="102"/>
      <c r="C4631" s="102"/>
      <c r="D4631" s="103"/>
      <c r="E4631" s="102"/>
    </row>
    <row r="4632" spans="1:5">
      <c r="A4632" s="102"/>
      <c r="B4632" s="102"/>
      <c r="C4632" s="102"/>
      <c r="D4632" s="103"/>
      <c r="E4632" s="102"/>
    </row>
    <row r="4633" spans="1:5">
      <c r="A4633" s="102"/>
      <c r="B4633" s="102"/>
      <c r="C4633" s="102"/>
      <c r="D4633" s="103"/>
      <c r="E4633" s="102"/>
    </row>
    <row r="4634" spans="1:5">
      <c r="A4634" s="102"/>
      <c r="B4634" s="102"/>
      <c r="C4634" s="102"/>
      <c r="D4634" s="103"/>
      <c r="E4634" s="102"/>
    </row>
    <row r="4635" spans="1:5">
      <c r="A4635" s="102"/>
      <c r="B4635" s="102"/>
      <c r="C4635" s="102"/>
      <c r="D4635" s="103"/>
      <c r="E4635" s="102"/>
    </row>
    <row r="4636" spans="1:5">
      <c r="A4636" s="102"/>
      <c r="B4636" s="102"/>
      <c r="C4636" s="102"/>
      <c r="D4636" s="103"/>
      <c r="E4636" s="102"/>
    </row>
    <row r="4637" spans="1:5">
      <c r="A4637" s="102"/>
      <c r="B4637" s="102"/>
      <c r="C4637" s="102"/>
      <c r="D4637" s="103"/>
      <c r="E4637" s="102"/>
    </row>
    <row r="4638" spans="1:5">
      <c r="A4638" s="102"/>
      <c r="B4638" s="102"/>
      <c r="C4638" s="102"/>
      <c r="D4638" s="103"/>
      <c r="E4638" s="102"/>
    </row>
    <row r="4639" spans="1:5">
      <c r="A4639" s="102"/>
      <c r="B4639" s="102"/>
      <c r="C4639" s="102"/>
      <c r="D4639" s="103"/>
      <c r="E4639" s="102"/>
    </row>
    <row r="4640" spans="1:5">
      <c r="A4640" s="102"/>
      <c r="B4640" s="102"/>
      <c r="C4640" s="102"/>
      <c r="D4640" s="103"/>
      <c r="E4640" s="102"/>
    </row>
    <row r="4641" spans="1:5">
      <c r="A4641" s="102"/>
      <c r="B4641" s="102"/>
      <c r="C4641" s="102"/>
      <c r="D4641" s="103"/>
      <c r="E4641" s="102"/>
    </row>
    <row r="4642" spans="1:5">
      <c r="A4642" s="102"/>
      <c r="B4642" s="102"/>
      <c r="C4642" s="102"/>
      <c r="D4642" s="103"/>
      <c r="E4642" s="102"/>
    </row>
    <row r="4643" spans="1:5">
      <c r="A4643" s="102"/>
      <c r="B4643" s="102"/>
      <c r="C4643" s="102"/>
      <c r="D4643" s="103"/>
      <c r="E4643" s="102"/>
    </row>
    <row r="4644" spans="1:5">
      <c r="A4644" s="102"/>
      <c r="B4644" s="102"/>
      <c r="C4644" s="102"/>
      <c r="D4644" s="103"/>
      <c r="E4644" s="102"/>
    </row>
    <row r="4645" spans="1:5">
      <c r="A4645" s="102"/>
      <c r="B4645" s="102"/>
      <c r="C4645" s="102"/>
      <c r="D4645" s="103"/>
      <c r="E4645" s="102"/>
    </row>
    <row r="4646" spans="1:5">
      <c r="A4646" s="102"/>
      <c r="B4646" s="102"/>
      <c r="C4646" s="102"/>
      <c r="D4646" s="103"/>
      <c r="E4646" s="102"/>
    </row>
    <row r="4647" spans="1:5">
      <c r="A4647" s="102"/>
      <c r="B4647" s="102"/>
      <c r="C4647" s="102"/>
      <c r="D4647" s="103"/>
      <c r="E4647" s="102"/>
    </row>
    <row r="4648" spans="1:5">
      <c r="A4648" s="102"/>
      <c r="B4648" s="102"/>
      <c r="C4648" s="102"/>
      <c r="D4648" s="103"/>
      <c r="E4648" s="102"/>
    </row>
    <row r="4649" spans="1:5">
      <c r="A4649" s="102"/>
      <c r="B4649" s="102"/>
      <c r="C4649" s="102"/>
      <c r="D4649" s="103"/>
      <c r="E4649" s="102"/>
    </row>
    <row r="4650" spans="1:5">
      <c r="A4650" s="102"/>
      <c r="B4650" s="102"/>
      <c r="C4650" s="102"/>
      <c r="D4650" s="103"/>
      <c r="E4650" s="102"/>
    </row>
    <row r="4651" spans="1:5">
      <c r="A4651" s="102"/>
      <c r="B4651" s="102"/>
      <c r="C4651" s="102"/>
      <c r="D4651" s="103"/>
      <c r="E4651" s="102"/>
    </row>
    <row r="4652" spans="1:5">
      <c r="A4652" s="102"/>
      <c r="B4652" s="102"/>
      <c r="C4652" s="102"/>
      <c r="D4652" s="103"/>
      <c r="E4652" s="102"/>
    </row>
    <row r="4653" spans="1:5">
      <c r="A4653" s="102"/>
      <c r="B4653" s="102"/>
      <c r="C4653" s="102"/>
      <c r="D4653" s="103"/>
      <c r="E4653" s="102"/>
    </row>
    <row r="4654" spans="1:5">
      <c r="A4654" s="102"/>
      <c r="B4654" s="102"/>
      <c r="C4654" s="102"/>
      <c r="D4654" s="103"/>
      <c r="E4654" s="102"/>
    </row>
    <row r="4655" spans="1:5">
      <c r="A4655" s="102"/>
      <c r="B4655" s="102"/>
      <c r="C4655" s="102"/>
      <c r="D4655" s="103"/>
      <c r="E4655" s="102"/>
    </row>
    <row r="4656" spans="1:5">
      <c r="A4656" s="102"/>
      <c r="B4656" s="102"/>
      <c r="C4656" s="102"/>
      <c r="D4656" s="103"/>
      <c r="E4656" s="102"/>
    </row>
    <row r="4657" spans="1:5">
      <c r="A4657" s="102"/>
      <c r="B4657" s="102"/>
      <c r="C4657" s="102"/>
      <c r="D4657" s="103"/>
      <c r="E4657" s="102"/>
    </row>
    <row r="4658" spans="1:5">
      <c r="A4658" s="102"/>
      <c r="B4658" s="102"/>
      <c r="C4658" s="102"/>
      <c r="D4658" s="103"/>
      <c r="E4658" s="102"/>
    </row>
    <row r="4659" spans="1:5">
      <c r="A4659" s="102"/>
      <c r="B4659" s="102"/>
      <c r="C4659" s="102"/>
      <c r="D4659" s="103"/>
      <c r="E4659" s="102"/>
    </row>
    <row r="4660" spans="1:5">
      <c r="A4660" s="102"/>
      <c r="B4660" s="102"/>
      <c r="C4660" s="102"/>
      <c r="D4660" s="103"/>
      <c r="E4660" s="102"/>
    </row>
    <row r="4661" spans="1:5">
      <c r="A4661" s="102"/>
      <c r="B4661" s="102"/>
      <c r="C4661" s="102"/>
      <c r="D4661" s="103"/>
      <c r="E4661" s="102"/>
    </row>
    <row r="4662" spans="1:5">
      <c r="A4662" s="102"/>
      <c r="B4662" s="102"/>
      <c r="C4662" s="102"/>
      <c r="D4662" s="103"/>
      <c r="E4662" s="102"/>
    </row>
    <row r="4663" spans="1:5">
      <c r="A4663" s="102"/>
      <c r="B4663" s="102"/>
      <c r="C4663" s="102"/>
      <c r="D4663" s="103"/>
      <c r="E4663" s="102"/>
    </row>
    <row r="4664" spans="1:5">
      <c r="A4664" s="102"/>
      <c r="B4664" s="102"/>
      <c r="C4664" s="102"/>
      <c r="D4664" s="103"/>
      <c r="E4664" s="102"/>
    </row>
    <row r="4665" spans="1:5">
      <c r="A4665" s="102"/>
      <c r="B4665" s="102"/>
      <c r="C4665" s="102"/>
      <c r="D4665" s="103"/>
      <c r="E4665" s="102"/>
    </row>
    <row r="4666" spans="1:5">
      <c r="A4666" s="102"/>
      <c r="B4666" s="102"/>
      <c r="C4666" s="102"/>
      <c r="D4666" s="103"/>
      <c r="E4666" s="102"/>
    </row>
    <row r="4667" spans="1:5">
      <c r="A4667" s="102"/>
      <c r="B4667" s="102"/>
      <c r="C4667" s="102"/>
      <c r="D4667" s="103"/>
      <c r="E4667" s="102"/>
    </row>
    <row r="4668" spans="1:5">
      <c r="A4668" s="102"/>
      <c r="B4668" s="102"/>
      <c r="C4668" s="102"/>
      <c r="D4668" s="103"/>
      <c r="E4668" s="102"/>
    </row>
    <row r="4669" spans="1:5">
      <c r="A4669" s="102"/>
      <c r="B4669" s="102"/>
      <c r="C4669" s="102"/>
      <c r="D4669" s="103"/>
      <c r="E4669" s="102"/>
    </row>
    <row r="4670" spans="1:5">
      <c r="A4670" s="102"/>
      <c r="B4670" s="102"/>
      <c r="C4670" s="102"/>
      <c r="D4670" s="103"/>
      <c r="E4670" s="102"/>
    </row>
    <row r="4671" spans="1:5">
      <c r="A4671" s="102"/>
      <c r="B4671" s="102"/>
      <c r="C4671" s="102"/>
      <c r="D4671" s="103"/>
      <c r="E4671" s="102"/>
    </row>
    <row r="4672" spans="1:5">
      <c r="A4672" s="102"/>
      <c r="B4672" s="102"/>
      <c r="C4672" s="102"/>
      <c r="D4672" s="103"/>
      <c r="E4672" s="102"/>
    </row>
    <row r="4673" spans="1:5">
      <c r="A4673" s="102"/>
      <c r="B4673" s="102"/>
      <c r="C4673" s="102"/>
      <c r="D4673" s="103"/>
      <c r="E4673" s="102"/>
    </row>
    <row r="4674" spans="1:5">
      <c r="A4674" s="102"/>
      <c r="B4674" s="102"/>
      <c r="C4674" s="102"/>
      <c r="D4674" s="103"/>
      <c r="E4674" s="102"/>
    </row>
    <row r="4675" spans="1:5">
      <c r="A4675" s="102"/>
      <c r="B4675" s="102"/>
      <c r="C4675" s="102"/>
      <c r="D4675" s="103"/>
      <c r="E4675" s="102"/>
    </row>
    <row r="4676" spans="1:5">
      <c r="A4676" s="102"/>
      <c r="B4676" s="102"/>
      <c r="C4676" s="102"/>
      <c r="D4676" s="103"/>
      <c r="E4676" s="102"/>
    </row>
    <row r="4677" spans="1:5">
      <c r="A4677" s="102"/>
      <c r="B4677" s="102"/>
      <c r="C4677" s="102"/>
      <c r="D4677" s="103"/>
      <c r="E4677" s="102"/>
    </row>
    <row r="4678" spans="1:5">
      <c r="A4678" s="102"/>
      <c r="B4678" s="102"/>
      <c r="C4678" s="102"/>
      <c r="D4678" s="103"/>
      <c r="E4678" s="102"/>
    </row>
    <row r="4679" spans="1:5">
      <c r="A4679" s="102"/>
      <c r="B4679" s="102"/>
      <c r="C4679" s="102"/>
      <c r="D4679" s="103"/>
      <c r="E4679" s="102"/>
    </row>
    <row r="4680" spans="1:5">
      <c r="A4680" s="102"/>
      <c r="B4680" s="102"/>
      <c r="C4680" s="102"/>
      <c r="D4680" s="103"/>
      <c r="E4680" s="102"/>
    </row>
    <row r="4681" spans="1:5">
      <c r="A4681" s="102"/>
      <c r="B4681" s="102"/>
      <c r="C4681" s="102"/>
      <c r="D4681" s="103"/>
      <c r="E4681" s="102"/>
    </row>
    <row r="4682" spans="1:5">
      <c r="A4682" s="102"/>
      <c r="B4682" s="102"/>
      <c r="C4682" s="102"/>
      <c r="D4682" s="103"/>
      <c r="E4682" s="102"/>
    </row>
    <row r="4683" spans="1:5">
      <c r="A4683" s="102"/>
      <c r="B4683" s="102"/>
      <c r="C4683" s="102"/>
      <c r="D4683" s="103"/>
      <c r="E4683" s="102"/>
    </row>
    <row r="4684" spans="1:5">
      <c r="A4684" s="102"/>
      <c r="B4684" s="102"/>
      <c r="C4684" s="102"/>
      <c r="D4684" s="103"/>
      <c r="E4684" s="102"/>
    </row>
    <row r="4685" spans="1:5">
      <c r="A4685" s="102"/>
      <c r="B4685" s="102"/>
      <c r="C4685" s="102"/>
      <c r="D4685" s="103"/>
      <c r="E4685" s="102"/>
    </row>
    <row r="4686" spans="1:5">
      <c r="A4686" s="102"/>
      <c r="B4686" s="102"/>
      <c r="C4686" s="102"/>
      <c r="D4686" s="103"/>
      <c r="E4686" s="102"/>
    </row>
    <row r="4687" spans="1:5">
      <c r="A4687" s="102"/>
      <c r="B4687" s="102"/>
      <c r="C4687" s="102"/>
      <c r="D4687" s="103"/>
      <c r="E4687" s="102"/>
    </row>
    <row r="4688" spans="1:5">
      <c r="A4688" s="102"/>
      <c r="B4688" s="102"/>
      <c r="C4688" s="102"/>
      <c r="D4688" s="103"/>
      <c r="E4688" s="102"/>
    </row>
    <row r="4689" spans="1:5">
      <c r="A4689" s="102"/>
      <c r="B4689" s="102"/>
      <c r="C4689" s="102"/>
      <c r="D4689" s="103"/>
      <c r="E4689" s="102"/>
    </row>
    <row r="4690" spans="1:5">
      <c r="A4690" s="102"/>
      <c r="B4690" s="102"/>
      <c r="C4690" s="102"/>
      <c r="D4690" s="103"/>
      <c r="E4690" s="102"/>
    </row>
    <row r="4691" spans="1:5">
      <c r="A4691" s="102"/>
      <c r="B4691" s="102"/>
      <c r="C4691" s="102"/>
      <c r="D4691" s="103"/>
      <c r="E4691" s="102"/>
    </row>
    <row r="4692" spans="1:5">
      <c r="A4692" s="102"/>
      <c r="B4692" s="102"/>
      <c r="C4692" s="102"/>
      <c r="D4692" s="103"/>
      <c r="E4692" s="102"/>
    </row>
    <row r="4693" spans="1:5">
      <c r="A4693" s="102"/>
      <c r="B4693" s="102"/>
      <c r="C4693" s="102"/>
      <c r="D4693" s="103"/>
      <c r="E4693" s="102"/>
    </row>
    <row r="4694" spans="1:5">
      <c r="A4694" s="102"/>
      <c r="B4694" s="102"/>
      <c r="C4694" s="102"/>
      <c r="D4694" s="103"/>
      <c r="E4694" s="102"/>
    </row>
    <row r="4695" spans="1:5">
      <c r="A4695" s="102"/>
      <c r="B4695" s="102"/>
      <c r="C4695" s="102"/>
      <c r="D4695" s="103"/>
      <c r="E4695" s="102"/>
    </row>
    <row r="4696" spans="1:5">
      <c r="A4696" s="102"/>
      <c r="B4696" s="102"/>
      <c r="C4696" s="102"/>
      <c r="D4696" s="103"/>
      <c r="E4696" s="102"/>
    </row>
    <row r="4697" spans="1:5">
      <c r="A4697" s="102"/>
      <c r="B4697" s="102"/>
      <c r="C4697" s="102"/>
      <c r="D4697" s="103"/>
      <c r="E4697" s="102"/>
    </row>
    <row r="4698" spans="1:5">
      <c r="A4698" s="102"/>
      <c r="B4698" s="102"/>
      <c r="C4698" s="102"/>
      <c r="D4698" s="103"/>
      <c r="E4698" s="102"/>
    </row>
    <row r="4699" spans="1:5">
      <c r="A4699" s="102"/>
      <c r="B4699" s="102"/>
      <c r="C4699" s="102"/>
      <c r="D4699" s="103"/>
      <c r="E4699" s="102"/>
    </row>
    <row r="4700" spans="1:5">
      <c r="A4700" s="102"/>
      <c r="B4700" s="102"/>
      <c r="C4700" s="102"/>
      <c r="D4700" s="103"/>
      <c r="E4700" s="102"/>
    </row>
    <row r="4701" spans="1:5">
      <c r="A4701" s="102"/>
      <c r="B4701" s="102"/>
      <c r="C4701" s="102"/>
      <c r="D4701" s="103"/>
      <c r="E4701" s="102"/>
    </row>
    <row r="4702" spans="1:5">
      <c r="A4702" s="102"/>
      <c r="B4702" s="102"/>
      <c r="C4702" s="102"/>
      <c r="D4702" s="103"/>
      <c r="E4702" s="102"/>
    </row>
    <row r="4703" spans="1:5">
      <c r="A4703" s="102"/>
      <c r="B4703" s="102"/>
      <c r="C4703" s="102"/>
      <c r="D4703" s="103"/>
      <c r="E4703" s="102"/>
    </row>
    <row r="4704" spans="1:5">
      <c r="A4704" s="102"/>
      <c r="B4704" s="102"/>
      <c r="C4704" s="102"/>
      <c r="D4704" s="103"/>
      <c r="E4704" s="102"/>
    </row>
    <row r="4705" spans="1:5">
      <c r="A4705" s="102"/>
      <c r="B4705" s="102"/>
      <c r="C4705" s="102"/>
      <c r="D4705" s="103"/>
      <c r="E4705" s="102"/>
    </row>
    <row r="4706" spans="1:5">
      <c r="A4706" s="102"/>
      <c r="B4706" s="102"/>
      <c r="C4706" s="102"/>
      <c r="D4706" s="103"/>
      <c r="E4706" s="102"/>
    </row>
    <row r="4707" spans="1:5">
      <c r="A4707" s="102"/>
      <c r="B4707" s="102"/>
      <c r="C4707" s="102"/>
      <c r="D4707" s="103"/>
      <c r="E4707" s="102"/>
    </row>
    <row r="4708" spans="1:5">
      <c r="A4708" s="102"/>
      <c r="B4708" s="102"/>
      <c r="C4708" s="102"/>
      <c r="D4708" s="103"/>
      <c r="E4708" s="102"/>
    </row>
    <row r="4709" spans="1:5">
      <c r="A4709" s="102"/>
      <c r="B4709" s="102"/>
      <c r="C4709" s="102"/>
      <c r="D4709" s="103"/>
      <c r="E4709" s="102"/>
    </row>
    <row r="4710" spans="1:5">
      <c r="A4710" s="102"/>
      <c r="B4710" s="102"/>
      <c r="C4710" s="102"/>
      <c r="D4710" s="103"/>
      <c r="E4710" s="102"/>
    </row>
    <row r="4711" spans="1:5">
      <c r="A4711" s="102"/>
      <c r="B4711" s="102"/>
      <c r="C4711" s="102"/>
      <c r="D4711" s="103"/>
      <c r="E4711" s="102"/>
    </row>
    <row r="4712" spans="1:5">
      <c r="A4712" s="102"/>
      <c r="B4712" s="102"/>
      <c r="C4712" s="102"/>
      <c r="D4712" s="103"/>
      <c r="E4712" s="102"/>
    </row>
    <row r="4713" spans="1:5">
      <c r="A4713" s="102"/>
      <c r="B4713" s="102"/>
      <c r="C4713" s="102"/>
      <c r="D4713" s="103"/>
      <c r="E4713" s="102"/>
    </row>
    <row r="4714" spans="1:5">
      <c r="A4714" s="102"/>
      <c r="B4714" s="102"/>
      <c r="C4714" s="102"/>
      <c r="D4714" s="103"/>
      <c r="E4714" s="102"/>
    </row>
    <row r="4715" spans="1:5">
      <c r="A4715" s="102"/>
      <c r="B4715" s="102"/>
      <c r="C4715" s="102"/>
      <c r="D4715" s="103"/>
      <c r="E4715" s="102"/>
    </row>
    <row r="4716" spans="1:5">
      <c r="A4716" s="102"/>
      <c r="B4716" s="102"/>
      <c r="C4716" s="102"/>
      <c r="D4716" s="103"/>
      <c r="E4716" s="102"/>
    </row>
    <row r="4717" spans="1:5">
      <c r="A4717" s="102"/>
      <c r="B4717" s="102"/>
      <c r="C4717" s="102"/>
      <c r="D4717" s="103"/>
      <c r="E4717" s="102"/>
    </row>
    <row r="4718" spans="1:5">
      <c r="A4718" s="102"/>
      <c r="B4718" s="102"/>
      <c r="C4718" s="102"/>
      <c r="D4718" s="103"/>
      <c r="E4718" s="102"/>
    </row>
    <row r="4719" spans="1:5">
      <c r="A4719" s="102"/>
      <c r="B4719" s="102"/>
      <c r="C4719" s="102"/>
      <c r="D4719" s="103"/>
      <c r="E4719" s="102"/>
    </row>
    <row r="4720" spans="1:5">
      <c r="A4720" s="102"/>
      <c r="B4720" s="102"/>
      <c r="C4720" s="102"/>
      <c r="D4720" s="103"/>
      <c r="E4720" s="102"/>
    </row>
    <row r="4721" spans="1:5">
      <c r="A4721" s="102"/>
      <c r="B4721" s="102"/>
      <c r="C4721" s="102"/>
      <c r="D4721" s="103"/>
      <c r="E4721" s="102"/>
    </row>
    <row r="4722" spans="1:5">
      <c r="A4722" s="102"/>
      <c r="B4722" s="102"/>
      <c r="C4722" s="102"/>
      <c r="D4722" s="103"/>
      <c r="E4722" s="102"/>
    </row>
    <row r="4723" spans="1:5">
      <c r="A4723" s="102"/>
      <c r="B4723" s="102"/>
      <c r="C4723" s="102"/>
      <c r="D4723" s="103"/>
      <c r="E4723" s="102"/>
    </row>
    <row r="4724" spans="1:5">
      <c r="A4724" s="102"/>
      <c r="B4724" s="102"/>
      <c r="C4724" s="102"/>
      <c r="D4724" s="103"/>
      <c r="E4724" s="102"/>
    </row>
    <row r="4725" spans="1:5">
      <c r="A4725" s="102"/>
      <c r="B4725" s="102"/>
      <c r="C4725" s="102"/>
      <c r="D4725" s="103"/>
      <c r="E4725" s="102"/>
    </row>
    <row r="4726" spans="1:5">
      <c r="A4726" s="102"/>
      <c r="B4726" s="102"/>
      <c r="C4726" s="102"/>
      <c r="D4726" s="103"/>
      <c r="E4726" s="102"/>
    </row>
    <row r="4727" spans="1:5">
      <c r="A4727" s="102"/>
      <c r="B4727" s="102"/>
      <c r="C4727" s="102"/>
      <c r="D4727" s="103"/>
      <c r="E4727" s="102"/>
    </row>
    <row r="4728" spans="1:5">
      <c r="A4728" s="102"/>
      <c r="B4728" s="102"/>
      <c r="C4728" s="102"/>
      <c r="D4728" s="103"/>
      <c r="E4728" s="102"/>
    </row>
    <row r="4729" spans="1:5">
      <c r="A4729" s="102"/>
      <c r="B4729" s="102"/>
      <c r="C4729" s="102"/>
      <c r="D4729" s="103"/>
      <c r="E4729" s="102"/>
    </row>
    <row r="4730" spans="1:5">
      <c r="A4730" s="102"/>
      <c r="B4730" s="102"/>
      <c r="C4730" s="102"/>
      <c r="D4730" s="103"/>
      <c r="E4730" s="102"/>
    </row>
    <row r="4731" spans="1:5">
      <c r="A4731" s="102"/>
      <c r="B4731" s="102"/>
      <c r="C4731" s="102"/>
      <c r="D4731" s="103"/>
      <c r="E4731" s="102"/>
    </row>
    <row r="4732" spans="1:5">
      <c r="A4732" s="102"/>
      <c r="B4732" s="102"/>
      <c r="C4732" s="102"/>
      <c r="D4732" s="103"/>
      <c r="E4732" s="102"/>
    </row>
    <row r="4733" spans="1:5">
      <c r="A4733" s="102"/>
      <c r="B4733" s="102"/>
      <c r="C4733" s="102"/>
      <c r="D4733" s="103"/>
      <c r="E4733" s="102"/>
    </row>
    <row r="4734" spans="1:5">
      <c r="A4734" s="102"/>
      <c r="B4734" s="102"/>
      <c r="C4734" s="102"/>
      <c r="D4734" s="103"/>
      <c r="E4734" s="102"/>
    </row>
    <row r="4735" spans="1:5">
      <c r="A4735" s="102"/>
      <c r="B4735" s="102"/>
      <c r="C4735" s="102"/>
      <c r="D4735" s="103"/>
      <c r="E4735" s="102"/>
    </row>
    <row r="4736" spans="1:5">
      <c r="A4736" s="102"/>
      <c r="B4736" s="102"/>
      <c r="C4736" s="102"/>
      <c r="D4736" s="103"/>
      <c r="E4736" s="102"/>
    </row>
    <row r="4737" spans="1:5">
      <c r="A4737" s="102"/>
      <c r="B4737" s="102"/>
      <c r="C4737" s="102"/>
      <c r="D4737" s="103"/>
      <c r="E4737" s="102"/>
    </row>
    <row r="4738" spans="1:5">
      <c r="A4738" s="102"/>
      <c r="B4738" s="102"/>
      <c r="C4738" s="102"/>
      <c r="D4738" s="103"/>
      <c r="E4738" s="102"/>
    </row>
    <row r="4739" spans="1:5">
      <c r="A4739" s="102"/>
      <c r="B4739" s="102"/>
      <c r="C4739" s="102"/>
      <c r="D4739" s="103"/>
      <c r="E4739" s="102"/>
    </row>
    <row r="4740" spans="1:5">
      <c r="A4740" s="102"/>
      <c r="B4740" s="102"/>
      <c r="C4740" s="102"/>
      <c r="D4740" s="103"/>
      <c r="E4740" s="102"/>
    </row>
    <row r="4741" spans="1:5">
      <c r="A4741" s="102"/>
      <c r="B4741" s="102"/>
      <c r="C4741" s="102"/>
      <c r="D4741" s="103"/>
      <c r="E4741" s="102"/>
    </row>
    <row r="4742" spans="1:5">
      <c r="A4742" s="102"/>
      <c r="B4742" s="102"/>
      <c r="C4742" s="102"/>
      <c r="D4742" s="103"/>
      <c r="E4742" s="102"/>
    </row>
    <row r="4743" spans="1:5">
      <c r="A4743" s="102"/>
      <c r="B4743" s="102"/>
      <c r="C4743" s="102"/>
      <c r="D4743" s="103"/>
      <c r="E4743" s="102"/>
    </row>
    <row r="4744" spans="1:5">
      <c r="A4744" s="102"/>
      <c r="B4744" s="102"/>
      <c r="C4744" s="102"/>
      <c r="D4744" s="103"/>
      <c r="E4744" s="102"/>
    </row>
    <row r="4745" spans="1:5">
      <c r="A4745" s="102"/>
      <c r="B4745" s="102"/>
      <c r="C4745" s="102"/>
      <c r="D4745" s="103"/>
      <c r="E4745" s="102"/>
    </row>
    <row r="4746" spans="1:5">
      <c r="A4746" s="102"/>
      <c r="B4746" s="102"/>
      <c r="C4746" s="102"/>
      <c r="D4746" s="103"/>
      <c r="E4746" s="102"/>
    </row>
    <row r="4747" spans="1:5">
      <c r="A4747" s="102"/>
      <c r="B4747" s="102"/>
      <c r="C4747" s="102"/>
      <c r="D4747" s="103"/>
      <c r="E4747" s="102"/>
    </row>
    <row r="4748" spans="1:5">
      <c r="A4748" s="102"/>
      <c r="B4748" s="102"/>
      <c r="C4748" s="102"/>
      <c r="D4748" s="103"/>
      <c r="E4748" s="102"/>
    </row>
    <row r="4749" spans="1:5">
      <c r="A4749" s="102"/>
      <c r="B4749" s="102"/>
      <c r="C4749" s="102"/>
      <c r="D4749" s="103"/>
      <c r="E4749" s="102"/>
    </row>
    <row r="4750" spans="1:5">
      <c r="A4750" s="102"/>
      <c r="B4750" s="102"/>
      <c r="C4750" s="102"/>
      <c r="D4750" s="103"/>
      <c r="E4750" s="102"/>
    </row>
    <row r="4751" spans="1:5">
      <c r="A4751" s="102"/>
      <c r="B4751" s="102"/>
      <c r="C4751" s="102"/>
      <c r="D4751" s="103"/>
      <c r="E4751" s="102"/>
    </row>
    <row r="4752" spans="1:5">
      <c r="A4752" s="102"/>
      <c r="B4752" s="102"/>
      <c r="C4752" s="102"/>
      <c r="D4752" s="103"/>
      <c r="E4752" s="102"/>
    </row>
    <row r="4753" spans="1:5">
      <c r="A4753" s="102"/>
      <c r="B4753" s="102"/>
      <c r="C4753" s="102"/>
      <c r="D4753" s="103"/>
      <c r="E4753" s="102"/>
    </row>
    <row r="4754" spans="1:5">
      <c r="A4754" s="102"/>
      <c r="B4754" s="102"/>
      <c r="C4754" s="102"/>
      <c r="D4754" s="103"/>
      <c r="E4754" s="102"/>
    </row>
    <row r="4755" spans="1:5">
      <c r="A4755" s="102"/>
      <c r="B4755" s="102"/>
      <c r="C4755" s="102"/>
      <c r="D4755" s="103"/>
      <c r="E4755" s="102"/>
    </row>
    <row r="4756" spans="1:5">
      <c r="A4756" s="102"/>
      <c r="B4756" s="102"/>
      <c r="C4756" s="102"/>
      <c r="D4756" s="103"/>
      <c r="E4756" s="102"/>
    </row>
    <row r="4757" spans="1:5">
      <c r="A4757" s="102"/>
      <c r="B4757" s="102"/>
      <c r="C4757" s="102"/>
      <c r="D4757" s="103"/>
      <c r="E4757" s="102"/>
    </row>
    <row r="4758" spans="1:5">
      <c r="A4758" s="102"/>
      <c r="B4758" s="102"/>
      <c r="C4758" s="102"/>
      <c r="D4758" s="103"/>
      <c r="E4758" s="102"/>
    </row>
    <row r="4759" spans="1:5">
      <c r="A4759" s="102"/>
      <c r="B4759" s="102"/>
      <c r="C4759" s="102"/>
      <c r="D4759" s="103"/>
      <c r="E4759" s="102"/>
    </row>
    <row r="4760" spans="1:5">
      <c r="A4760" s="102"/>
      <c r="B4760" s="102"/>
      <c r="C4760" s="102"/>
      <c r="D4760" s="103"/>
      <c r="E4760" s="102"/>
    </row>
    <row r="4761" spans="1:5">
      <c r="A4761" s="102"/>
      <c r="B4761" s="102"/>
      <c r="C4761" s="102"/>
      <c r="D4761" s="103"/>
      <c r="E4761" s="102"/>
    </row>
    <row r="4762" spans="1:5">
      <c r="A4762" s="102"/>
      <c r="B4762" s="102"/>
      <c r="C4762" s="102"/>
      <c r="D4762" s="103"/>
      <c r="E4762" s="102"/>
    </row>
    <row r="4763" spans="1:5">
      <c r="A4763" s="102"/>
      <c r="B4763" s="102"/>
      <c r="C4763" s="102"/>
      <c r="D4763" s="103"/>
      <c r="E4763" s="102"/>
    </row>
    <row r="4764" spans="1:5">
      <c r="A4764" s="102"/>
      <c r="B4764" s="102"/>
      <c r="C4764" s="102"/>
      <c r="D4764" s="103"/>
      <c r="E4764" s="102"/>
    </row>
    <row r="4765" spans="1:5">
      <c r="A4765" s="102"/>
      <c r="B4765" s="102"/>
      <c r="C4765" s="102"/>
      <c r="D4765" s="103"/>
      <c r="E4765" s="102"/>
    </row>
    <row r="4766" spans="1:5">
      <c r="A4766" s="102"/>
      <c r="B4766" s="102"/>
      <c r="C4766" s="102"/>
      <c r="D4766" s="103"/>
      <c r="E4766" s="102"/>
    </row>
    <row r="4767" spans="1:5">
      <c r="A4767" s="102"/>
      <c r="B4767" s="102"/>
      <c r="C4767" s="102"/>
      <c r="D4767" s="103"/>
      <c r="E4767" s="102"/>
    </row>
    <row r="4768" spans="1:5">
      <c r="A4768" s="102"/>
      <c r="B4768" s="102"/>
      <c r="C4768" s="102"/>
      <c r="D4768" s="103"/>
      <c r="E4768" s="102"/>
    </row>
    <row r="4769" spans="1:5">
      <c r="A4769" s="102"/>
      <c r="B4769" s="102"/>
      <c r="C4769" s="102"/>
      <c r="D4769" s="103"/>
      <c r="E4769" s="102"/>
    </row>
    <row r="4770" spans="1:5">
      <c r="A4770" s="102"/>
      <c r="B4770" s="102"/>
      <c r="C4770" s="102"/>
      <c r="D4770" s="103"/>
      <c r="E4770" s="102"/>
    </row>
    <row r="4771" spans="1:5">
      <c r="A4771" s="102"/>
      <c r="B4771" s="102"/>
      <c r="C4771" s="102"/>
      <c r="D4771" s="103"/>
      <c r="E4771" s="102"/>
    </row>
    <row r="4772" spans="1:5">
      <c r="A4772" s="102"/>
      <c r="B4772" s="102"/>
      <c r="C4772" s="102"/>
      <c r="D4772" s="103"/>
      <c r="E4772" s="102"/>
    </row>
    <row r="4773" spans="1:5">
      <c r="A4773" s="102"/>
      <c r="B4773" s="102"/>
      <c r="C4773" s="102"/>
      <c r="D4773" s="103"/>
      <c r="E4773" s="102"/>
    </row>
    <row r="4774" spans="1:5">
      <c r="A4774" s="102"/>
      <c r="B4774" s="102"/>
      <c r="C4774" s="102"/>
      <c r="D4774" s="103"/>
      <c r="E4774" s="102"/>
    </row>
    <row r="4775" spans="1:5">
      <c r="A4775" s="102"/>
      <c r="B4775" s="102"/>
      <c r="C4775" s="102"/>
      <c r="D4775" s="103"/>
      <c r="E4775" s="102"/>
    </row>
    <row r="4776" spans="1:5">
      <c r="A4776" s="102"/>
      <c r="B4776" s="102"/>
      <c r="C4776" s="102"/>
      <c r="D4776" s="103"/>
      <c r="E4776" s="102"/>
    </row>
    <row r="4777" spans="1:5">
      <c r="A4777" s="102"/>
      <c r="B4777" s="102"/>
      <c r="C4777" s="102"/>
      <c r="D4777" s="103"/>
      <c r="E4777" s="102"/>
    </row>
    <row r="4778" spans="1:5">
      <c r="A4778" s="102"/>
      <c r="B4778" s="102"/>
      <c r="C4778" s="102"/>
      <c r="D4778" s="103"/>
      <c r="E4778" s="102"/>
    </row>
    <row r="4779" spans="1:5">
      <c r="A4779" s="102"/>
      <c r="B4779" s="102"/>
      <c r="C4779" s="102"/>
      <c r="D4779" s="103"/>
      <c r="E4779" s="102"/>
    </row>
    <row r="4780" spans="1:5">
      <c r="A4780" s="102"/>
      <c r="B4780" s="102"/>
      <c r="C4780" s="102"/>
      <c r="D4780" s="103"/>
      <c r="E4780" s="102"/>
    </row>
    <row r="4781" spans="1:5">
      <c r="A4781" s="102"/>
      <c r="B4781" s="102"/>
      <c r="C4781" s="102"/>
      <c r="D4781" s="103"/>
      <c r="E4781" s="102"/>
    </row>
    <row r="4782" spans="1:5">
      <c r="A4782" s="102"/>
      <c r="B4782" s="102"/>
      <c r="C4782" s="102"/>
      <c r="D4782" s="103"/>
      <c r="E4782" s="102"/>
    </row>
    <row r="4783" spans="1:5">
      <c r="A4783" s="102"/>
      <c r="B4783" s="102"/>
      <c r="C4783" s="102"/>
      <c r="D4783" s="103"/>
      <c r="E4783" s="102"/>
    </row>
    <row r="4784" spans="1:5">
      <c r="A4784" s="102"/>
      <c r="B4784" s="102"/>
      <c r="C4784" s="102"/>
      <c r="D4784" s="103"/>
      <c r="E4784" s="102"/>
    </row>
    <row r="4785" spans="1:5">
      <c r="A4785" s="102"/>
      <c r="B4785" s="102"/>
      <c r="C4785" s="102"/>
      <c r="D4785" s="103"/>
      <c r="E4785" s="102"/>
    </row>
    <row r="4786" spans="1:5">
      <c r="A4786" s="102"/>
      <c r="B4786" s="102"/>
      <c r="C4786" s="102"/>
      <c r="D4786" s="103"/>
      <c r="E4786" s="102"/>
    </row>
    <row r="4787" spans="1:5">
      <c r="A4787" s="102"/>
      <c r="B4787" s="102"/>
      <c r="C4787" s="102"/>
      <c r="D4787" s="103"/>
      <c r="E4787" s="102"/>
    </row>
    <row r="4788" spans="1:5">
      <c r="A4788" s="102"/>
      <c r="B4788" s="102"/>
      <c r="C4788" s="102"/>
      <c r="D4788" s="103"/>
      <c r="E4788" s="102"/>
    </row>
    <row r="4789" spans="1:5">
      <c r="A4789" s="102"/>
      <c r="B4789" s="102"/>
      <c r="C4789" s="102"/>
      <c r="D4789" s="103"/>
      <c r="E4789" s="102"/>
    </row>
    <row r="4790" spans="1:5">
      <c r="A4790" s="102"/>
      <c r="B4790" s="102"/>
      <c r="C4790" s="102"/>
      <c r="D4790" s="103"/>
      <c r="E4790" s="102"/>
    </row>
    <row r="4791" spans="1:5">
      <c r="A4791" s="102"/>
      <c r="B4791" s="102"/>
      <c r="C4791" s="102"/>
      <c r="D4791" s="103"/>
      <c r="E4791" s="102"/>
    </row>
    <row r="4792" spans="1:5">
      <c r="A4792" s="102"/>
      <c r="B4792" s="102"/>
      <c r="C4792" s="102"/>
      <c r="D4792" s="103"/>
      <c r="E4792" s="102"/>
    </row>
    <row r="4793" spans="1:5">
      <c r="A4793" s="102"/>
      <c r="B4793" s="102"/>
      <c r="C4793" s="102"/>
      <c r="D4793" s="103"/>
      <c r="E4793" s="102"/>
    </row>
    <row r="4794" spans="1:5">
      <c r="A4794" s="102"/>
      <c r="B4794" s="102"/>
      <c r="C4794" s="102"/>
      <c r="D4794" s="103"/>
      <c r="E4794" s="102"/>
    </row>
    <row r="4795" spans="1:5">
      <c r="A4795" s="102"/>
      <c r="B4795" s="102"/>
      <c r="C4795" s="102"/>
      <c r="D4795" s="103"/>
      <c r="E4795" s="102"/>
    </row>
    <row r="4796" spans="1:5">
      <c r="A4796" s="102"/>
      <c r="B4796" s="102"/>
      <c r="C4796" s="102"/>
      <c r="D4796" s="103"/>
      <c r="E4796" s="102"/>
    </row>
    <row r="4797" spans="1:5">
      <c r="A4797" s="102"/>
      <c r="B4797" s="102"/>
      <c r="C4797" s="102"/>
      <c r="D4797" s="103"/>
      <c r="E4797" s="102"/>
    </row>
    <row r="4798" spans="1:5">
      <c r="A4798" s="102"/>
      <c r="B4798" s="102"/>
      <c r="C4798" s="102"/>
      <c r="D4798" s="103"/>
      <c r="E4798" s="102"/>
    </row>
    <row r="4799" spans="1:5">
      <c r="A4799" s="102"/>
      <c r="B4799" s="102"/>
      <c r="C4799" s="102"/>
      <c r="D4799" s="103"/>
      <c r="E4799" s="102"/>
    </row>
    <row r="4800" spans="1:5">
      <c r="A4800" s="102"/>
      <c r="B4800" s="102"/>
      <c r="C4800" s="102"/>
      <c r="D4800" s="103"/>
      <c r="E4800" s="102"/>
    </row>
    <row r="4801" spans="1:5">
      <c r="A4801" s="102"/>
      <c r="B4801" s="102"/>
      <c r="C4801" s="102"/>
      <c r="D4801" s="103"/>
      <c r="E4801" s="102"/>
    </row>
    <row r="4802" spans="1:5">
      <c r="A4802" s="102"/>
      <c r="B4802" s="102"/>
      <c r="C4802" s="102"/>
      <c r="D4802" s="103"/>
      <c r="E4802" s="102"/>
    </row>
    <row r="4803" spans="1:5">
      <c r="A4803" s="102"/>
      <c r="B4803" s="102"/>
      <c r="C4803" s="102"/>
      <c r="D4803" s="103"/>
      <c r="E4803" s="102"/>
    </row>
    <row r="4804" spans="1:5">
      <c r="A4804" s="102"/>
      <c r="B4804" s="102"/>
      <c r="C4804" s="102"/>
      <c r="D4804" s="103"/>
      <c r="E4804" s="102"/>
    </row>
    <row r="4805" spans="1:5">
      <c r="A4805" s="102"/>
      <c r="B4805" s="102"/>
      <c r="C4805" s="102"/>
      <c r="D4805" s="103"/>
      <c r="E4805" s="102"/>
    </row>
    <row r="4806" spans="1:5">
      <c r="A4806" s="102"/>
      <c r="B4806" s="102"/>
      <c r="C4806" s="102"/>
      <c r="D4806" s="103"/>
      <c r="E4806" s="102"/>
    </row>
    <row r="4807" spans="1:5">
      <c r="A4807" s="102"/>
      <c r="B4807" s="102"/>
      <c r="C4807" s="102"/>
      <c r="D4807" s="103"/>
      <c r="E4807" s="102"/>
    </row>
    <row r="4808" spans="1:5">
      <c r="A4808" s="102"/>
      <c r="B4808" s="102"/>
      <c r="C4808" s="102"/>
      <c r="D4808" s="103"/>
      <c r="E4808" s="102"/>
    </row>
    <row r="4809" spans="1:5">
      <c r="A4809" s="102"/>
      <c r="B4809" s="102"/>
      <c r="C4809" s="102"/>
      <c r="D4809" s="103"/>
      <c r="E4809" s="102"/>
    </row>
    <row r="4810" spans="1:5">
      <c r="A4810" s="102"/>
      <c r="B4810" s="102"/>
      <c r="C4810" s="102"/>
      <c r="D4810" s="103"/>
      <c r="E4810" s="102"/>
    </row>
    <row r="4811" spans="1:5">
      <c r="A4811" s="102"/>
      <c r="B4811" s="102"/>
      <c r="C4811" s="102"/>
      <c r="D4811" s="103"/>
      <c r="E4811" s="102"/>
    </row>
    <row r="4812" spans="1:5">
      <c r="A4812" s="102"/>
      <c r="B4812" s="102"/>
      <c r="C4812" s="102"/>
      <c r="D4812" s="103"/>
      <c r="E4812" s="102"/>
    </row>
    <row r="4813" spans="1:5">
      <c r="A4813" s="102"/>
      <c r="B4813" s="102"/>
      <c r="C4813" s="102"/>
      <c r="D4813" s="103"/>
      <c r="E4813" s="102"/>
    </row>
    <row r="4814" spans="1:5">
      <c r="A4814" s="102"/>
      <c r="B4814" s="102"/>
      <c r="C4814" s="102"/>
      <c r="D4814" s="103"/>
      <c r="E4814" s="102"/>
    </row>
    <row r="4815" spans="1:5">
      <c r="A4815" s="102"/>
      <c r="B4815" s="102"/>
      <c r="C4815" s="102"/>
      <c r="D4815" s="103"/>
      <c r="E4815" s="102"/>
    </row>
    <row r="4816" spans="1:5">
      <c r="A4816" s="102"/>
      <c r="B4816" s="102"/>
      <c r="C4816" s="102"/>
      <c r="D4816" s="103"/>
      <c r="E4816" s="102"/>
    </row>
    <row r="4817" spans="1:5">
      <c r="A4817" s="102"/>
      <c r="B4817" s="102"/>
      <c r="C4817" s="102"/>
      <c r="D4817" s="103"/>
      <c r="E4817" s="102"/>
    </row>
    <row r="4818" spans="1:5">
      <c r="A4818" s="102"/>
      <c r="B4818" s="102"/>
      <c r="C4818" s="102"/>
      <c r="D4818" s="103"/>
      <c r="E4818" s="102"/>
    </row>
    <row r="4819" spans="1:5">
      <c r="A4819" s="102"/>
      <c r="B4819" s="102"/>
      <c r="C4819" s="102"/>
      <c r="D4819" s="103"/>
      <c r="E4819" s="102"/>
    </row>
    <row r="4820" spans="1:5">
      <c r="A4820" s="102"/>
      <c r="B4820" s="102"/>
      <c r="C4820" s="102"/>
      <c r="D4820" s="103"/>
      <c r="E4820" s="102"/>
    </row>
    <row r="4821" spans="1:5">
      <c r="A4821" s="102"/>
      <c r="B4821" s="102"/>
      <c r="C4821" s="102"/>
      <c r="D4821" s="103"/>
      <c r="E4821" s="102"/>
    </row>
    <row r="4822" spans="1:5">
      <c r="A4822" s="102"/>
      <c r="B4822" s="102"/>
      <c r="C4822" s="102"/>
      <c r="D4822" s="103"/>
      <c r="E4822" s="102"/>
    </row>
    <row r="4823" spans="1:5">
      <c r="A4823" s="102"/>
      <c r="B4823" s="102"/>
      <c r="C4823" s="102"/>
      <c r="D4823" s="103"/>
      <c r="E4823" s="102"/>
    </row>
    <row r="4824" spans="1:5">
      <c r="A4824" s="102"/>
      <c r="B4824" s="102"/>
      <c r="C4824" s="102"/>
      <c r="D4824" s="103"/>
      <c r="E4824" s="102"/>
    </row>
    <row r="4825" spans="1:5">
      <c r="A4825" s="102"/>
      <c r="B4825" s="102"/>
      <c r="C4825" s="102"/>
      <c r="D4825" s="103"/>
      <c r="E4825" s="102"/>
    </row>
    <row r="4826" spans="1:5">
      <c r="A4826" s="102"/>
      <c r="B4826" s="102"/>
      <c r="C4826" s="102"/>
      <c r="D4826" s="103"/>
      <c r="E4826" s="102"/>
    </row>
    <row r="4827" spans="1:5">
      <c r="A4827" s="102"/>
      <c r="B4827" s="102"/>
      <c r="C4827" s="102"/>
      <c r="D4827" s="103"/>
      <c r="E4827" s="102"/>
    </row>
    <row r="4828" spans="1:5">
      <c r="A4828" s="102"/>
      <c r="B4828" s="102"/>
      <c r="C4828" s="102"/>
      <c r="D4828" s="103"/>
      <c r="E4828" s="102"/>
    </row>
    <row r="4829" spans="1:5">
      <c r="A4829" s="102"/>
      <c r="B4829" s="102"/>
      <c r="C4829" s="102"/>
      <c r="D4829" s="103"/>
      <c r="E4829" s="102"/>
    </row>
    <row r="4830" spans="1:5">
      <c r="A4830" s="102"/>
      <c r="B4830" s="102"/>
      <c r="C4830" s="102"/>
      <c r="D4830" s="103"/>
      <c r="E4830" s="102"/>
    </row>
    <row r="4831" spans="1:5">
      <c r="A4831" s="102"/>
      <c r="B4831" s="102"/>
      <c r="C4831" s="102"/>
      <c r="D4831" s="103"/>
      <c r="E4831" s="102"/>
    </row>
    <row r="4832" spans="1:5">
      <c r="A4832" s="102"/>
      <c r="B4832" s="102"/>
      <c r="C4832" s="102"/>
      <c r="D4832" s="103"/>
      <c r="E4832" s="102"/>
    </row>
    <row r="4833" spans="1:5">
      <c r="A4833" s="102"/>
      <c r="B4833" s="102"/>
      <c r="C4833" s="102"/>
      <c r="D4833" s="103"/>
      <c r="E4833" s="102"/>
    </row>
    <row r="4834" spans="1:5">
      <c r="A4834" s="102"/>
      <c r="B4834" s="102"/>
      <c r="C4834" s="102"/>
      <c r="D4834" s="103"/>
      <c r="E4834" s="102"/>
    </row>
    <row r="4835" spans="1:5">
      <c r="A4835" s="102"/>
      <c r="B4835" s="102"/>
      <c r="C4835" s="102"/>
      <c r="D4835" s="103"/>
      <c r="E4835" s="102"/>
    </row>
    <row r="4836" spans="1:5">
      <c r="A4836" s="102"/>
      <c r="B4836" s="102"/>
      <c r="C4836" s="102"/>
      <c r="D4836" s="103"/>
      <c r="E4836" s="102"/>
    </row>
    <row r="4837" spans="1:5">
      <c r="A4837" s="102"/>
      <c r="B4837" s="102"/>
      <c r="C4837" s="102"/>
      <c r="D4837" s="103"/>
      <c r="E4837" s="102"/>
    </row>
    <row r="4838" spans="1:5">
      <c r="A4838" s="102"/>
      <c r="B4838" s="102"/>
      <c r="C4838" s="102"/>
      <c r="D4838" s="103"/>
      <c r="E4838" s="102"/>
    </row>
    <row r="4839" spans="1:5">
      <c r="A4839" s="102"/>
      <c r="B4839" s="102"/>
      <c r="C4839" s="102"/>
      <c r="D4839" s="103"/>
      <c r="E4839" s="102"/>
    </row>
    <row r="4840" spans="1:5">
      <c r="A4840" s="102"/>
      <c r="B4840" s="102"/>
      <c r="C4840" s="102"/>
      <c r="D4840" s="103"/>
      <c r="E4840" s="102"/>
    </row>
    <row r="4841" spans="1:5">
      <c r="A4841" s="102"/>
      <c r="B4841" s="102"/>
      <c r="C4841" s="102"/>
      <c r="D4841" s="103"/>
      <c r="E4841" s="102"/>
    </row>
    <row r="4842" spans="1:5">
      <c r="A4842" s="102"/>
      <c r="B4842" s="102"/>
      <c r="C4842" s="102"/>
      <c r="D4842" s="103"/>
      <c r="E4842" s="102"/>
    </row>
    <row r="4843" spans="1:5">
      <c r="A4843" s="102"/>
      <c r="B4843" s="102"/>
      <c r="C4843" s="102"/>
      <c r="D4843" s="103"/>
      <c r="E4843" s="102"/>
    </row>
    <row r="4844" spans="1:5">
      <c r="A4844" s="102"/>
      <c r="B4844" s="102"/>
      <c r="C4844" s="102"/>
      <c r="D4844" s="103"/>
      <c r="E4844" s="102"/>
    </row>
    <row r="4845" spans="1:5">
      <c r="A4845" s="102"/>
      <c r="B4845" s="102"/>
      <c r="C4845" s="102"/>
      <c r="D4845" s="103"/>
      <c r="E4845" s="102"/>
    </row>
    <row r="4846" spans="1:5">
      <c r="A4846" s="102"/>
      <c r="B4846" s="102"/>
      <c r="C4846" s="102"/>
      <c r="D4846" s="103"/>
      <c r="E4846" s="102"/>
    </row>
    <row r="4847" spans="1:5">
      <c r="A4847" s="102"/>
      <c r="B4847" s="102"/>
      <c r="C4847" s="102"/>
      <c r="D4847" s="103"/>
      <c r="E4847" s="102"/>
    </row>
    <row r="4848" spans="1:5">
      <c r="A4848" s="102"/>
      <c r="B4848" s="102"/>
      <c r="C4848" s="102"/>
      <c r="D4848" s="103"/>
      <c r="E4848" s="102"/>
    </row>
    <row r="4849" spans="1:5">
      <c r="A4849" s="102"/>
      <c r="B4849" s="102"/>
      <c r="C4849" s="102"/>
      <c r="D4849" s="103"/>
      <c r="E4849" s="102"/>
    </row>
    <row r="4850" spans="1:5">
      <c r="A4850" s="102"/>
      <c r="B4850" s="102"/>
      <c r="C4850" s="102"/>
      <c r="D4850" s="103"/>
      <c r="E4850" s="102"/>
    </row>
    <row r="4851" spans="1:5">
      <c r="A4851" s="102"/>
      <c r="B4851" s="102"/>
      <c r="C4851" s="102"/>
      <c r="D4851" s="103"/>
      <c r="E4851" s="102"/>
    </row>
    <row r="4852" spans="1:5">
      <c r="A4852" s="102"/>
      <c r="B4852" s="102"/>
      <c r="C4852" s="102"/>
      <c r="D4852" s="103"/>
      <c r="E4852" s="102"/>
    </row>
    <row r="4853" spans="1:5">
      <c r="A4853" s="102"/>
      <c r="B4853" s="102"/>
      <c r="C4853" s="102"/>
      <c r="D4853" s="103"/>
      <c r="E4853" s="102"/>
    </row>
    <row r="4854" spans="1:5">
      <c r="A4854" s="102"/>
      <c r="B4854" s="102"/>
      <c r="C4854" s="102"/>
      <c r="D4854" s="103"/>
      <c r="E4854" s="102"/>
    </row>
    <row r="4855" spans="1:5">
      <c r="A4855" s="102"/>
      <c r="B4855" s="102"/>
      <c r="C4855" s="102"/>
      <c r="D4855" s="103"/>
      <c r="E4855" s="102"/>
    </row>
    <row r="4856" spans="1:5">
      <c r="A4856" s="102"/>
      <c r="B4856" s="102"/>
      <c r="C4856" s="102"/>
      <c r="D4856" s="103"/>
      <c r="E4856" s="102"/>
    </row>
    <row r="4857" spans="1:5">
      <c r="A4857" s="102"/>
      <c r="B4857" s="102"/>
      <c r="C4857" s="102"/>
      <c r="D4857" s="103"/>
      <c r="E4857" s="102"/>
    </row>
    <row r="4858" spans="1:5">
      <c r="A4858" s="102"/>
      <c r="B4858" s="102"/>
      <c r="C4858" s="102"/>
      <c r="D4858" s="103"/>
      <c r="E4858" s="102"/>
    </row>
    <row r="4859" spans="1:5">
      <c r="A4859" s="102"/>
      <c r="B4859" s="102"/>
      <c r="C4859" s="102"/>
      <c r="D4859" s="103"/>
      <c r="E4859" s="102"/>
    </row>
    <row r="4860" spans="1:5">
      <c r="A4860" s="102"/>
      <c r="B4860" s="102"/>
      <c r="C4860" s="102"/>
      <c r="D4860" s="103"/>
      <c r="E4860" s="102"/>
    </row>
    <row r="4861" spans="1:5">
      <c r="A4861" s="102"/>
      <c r="B4861" s="102"/>
      <c r="C4861" s="102"/>
      <c r="D4861" s="103"/>
      <c r="E4861" s="102"/>
    </row>
    <row r="4862" spans="1:5">
      <c r="A4862" s="102"/>
      <c r="B4862" s="102"/>
      <c r="C4862" s="102"/>
      <c r="D4862" s="103"/>
      <c r="E4862" s="102"/>
    </row>
    <row r="4863" spans="1:5">
      <c r="A4863" s="102"/>
      <c r="B4863" s="102"/>
      <c r="C4863" s="102"/>
      <c r="D4863" s="103"/>
      <c r="E4863" s="102"/>
    </row>
    <row r="4864" spans="1:5">
      <c r="A4864" s="102"/>
      <c r="B4864" s="102"/>
      <c r="C4864" s="102"/>
      <c r="D4864" s="103"/>
      <c r="E4864" s="102"/>
    </row>
    <row r="4865" spans="1:5">
      <c r="A4865" s="102"/>
      <c r="B4865" s="102"/>
      <c r="C4865" s="102"/>
      <c r="D4865" s="103"/>
      <c r="E4865" s="102"/>
    </row>
    <row r="4866" spans="1:5">
      <c r="A4866" s="102"/>
      <c r="B4866" s="102"/>
      <c r="C4866" s="102"/>
      <c r="D4866" s="103"/>
      <c r="E4866" s="102"/>
    </row>
    <row r="4867" spans="1:5">
      <c r="A4867" s="102"/>
      <c r="B4867" s="102"/>
      <c r="C4867" s="102"/>
      <c r="D4867" s="103"/>
      <c r="E4867" s="102"/>
    </row>
    <row r="4868" spans="1:5">
      <c r="A4868" s="102"/>
      <c r="B4868" s="102"/>
      <c r="C4868" s="102"/>
      <c r="D4868" s="103"/>
      <c r="E4868" s="102"/>
    </row>
    <row r="4869" spans="1:5">
      <c r="A4869" s="102"/>
      <c r="B4869" s="102"/>
      <c r="C4869" s="102"/>
      <c r="D4869" s="103"/>
      <c r="E4869" s="102"/>
    </row>
    <row r="4870" spans="1:5">
      <c r="A4870" s="102"/>
      <c r="B4870" s="102"/>
      <c r="C4870" s="102"/>
      <c r="D4870" s="103"/>
      <c r="E4870" s="102"/>
    </row>
    <row r="4871" spans="1:5">
      <c r="A4871" s="102"/>
      <c r="B4871" s="102"/>
      <c r="C4871" s="102"/>
      <c r="D4871" s="103"/>
      <c r="E4871" s="102"/>
    </row>
    <row r="4872" spans="1:5">
      <c r="A4872" s="102"/>
      <c r="B4872" s="102"/>
      <c r="C4872" s="102"/>
      <c r="D4872" s="103"/>
      <c r="E4872" s="102"/>
    </row>
    <row r="4873" spans="1:5">
      <c r="A4873" s="102"/>
      <c r="B4873" s="102"/>
      <c r="C4873" s="102"/>
      <c r="D4873" s="103"/>
      <c r="E4873" s="102"/>
    </row>
    <row r="4874" spans="1:5">
      <c r="A4874" s="102"/>
      <c r="B4874" s="102"/>
      <c r="C4874" s="102"/>
      <c r="D4874" s="103"/>
      <c r="E4874" s="102"/>
    </row>
    <row r="4875" spans="1:5">
      <c r="A4875" s="102"/>
      <c r="B4875" s="102"/>
      <c r="C4875" s="102"/>
      <c r="D4875" s="103"/>
      <c r="E4875" s="102"/>
    </row>
    <row r="4876" spans="1:5">
      <c r="A4876" s="102"/>
      <c r="B4876" s="102"/>
      <c r="C4876" s="102"/>
      <c r="D4876" s="103"/>
      <c r="E4876" s="102"/>
    </row>
    <row r="4877" spans="1:5">
      <c r="A4877" s="102"/>
      <c r="B4877" s="102"/>
      <c r="C4877" s="102"/>
      <c r="D4877" s="103"/>
      <c r="E4877" s="102"/>
    </row>
    <row r="4878" spans="1:5">
      <c r="A4878" s="102"/>
      <c r="B4878" s="102"/>
      <c r="C4878" s="102"/>
      <c r="D4878" s="103"/>
      <c r="E4878" s="102"/>
    </row>
    <row r="4879" spans="1:5">
      <c r="A4879" s="102"/>
      <c r="B4879" s="102"/>
      <c r="C4879" s="102"/>
      <c r="D4879" s="103"/>
      <c r="E4879" s="102"/>
    </row>
    <row r="4880" spans="1:5">
      <c r="A4880" s="102"/>
      <c r="B4880" s="102"/>
      <c r="C4880" s="102"/>
      <c r="D4880" s="103"/>
      <c r="E4880" s="102"/>
    </row>
    <row r="4881" spans="1:5">
      <c r="A4881" s="102"/>
      <c r="B4881" s="102"/>
      <c r="C4881" s="102"/>
      <c r="D4881" s="103"/>
      <c r="E4881" s="102"/>
    </row>
    <row r="4882" spans="1:5">
      <c r="A4882" s="102"/>
      <c r="B4882" s="102"/>
      <c r="C4882" s="102"/>
      <c r="D4882" s="103"/>
      <c r="E4882" s="102"/>
    </row>
    <row r="4883" spans="1:5">
      <c r="A4883" s="102"/>
      <c r="B4883" s="102"/>
      <c r="C4883" s="102"/>
      <c r="D4883" s="103"/>
      <c r="E4883" s="102"/>
    </row>
    <row r="4884" spans="1:5">
      <c r="A4884" s="102"/>
      <c r="B4884" s="102"/>
      <c r="C4884" s="102"/>
      <c r="D4884" s="103"/>
      <c r="E4884" s="102"/>
    </row>
    <row r="4885" spans="1:5">
      <c r="A4885" s="102"/>
      <c r="B4885" s="102"/>
      <c r="C4885" s="102"/>
      <c r="D4885" s="103"/>
      <c r="E4885" s="102"/>
    </row>
    <row r="4886" spans="1:5">
      <c r="A4886" s="102"/>
      <c r="B4886" s="102"/>
      <c r="C4886" s="102"/>
      <c r="D4886" s="103"/>
      <c r="E4886" s="102"/>
    </row>
    <row r="4887" spans="1:5">
      <c r="A4887" s="102"/>
      <c r="B4887" s="102"/>
      <c r="C4887" s="102"/>
      <c r="D4887" s="103"/>
      <c r="E4887" s="102"/>
    </row>
    <row r="4888" spans="1:5">
      <c r="A4888" s="102"/>
      <c r="B4888" s="102"/>
      <c r="C4888" s="102"/>
      <c r="D4888" s="103"/>
      <c r="E4888" s="102"/>
    </row>
    <row r="4889" spans="1:5">
      <c r="A4889" s="102"/>
      <c r="B4889" s="102"/>
      <c r="C4889" s="102"/>
      <c r="D4889" s="103"/>
      <c r="E4889" s="102"/>
    </row>
    <row r="4890" spans="1:5">
      <c r="A4890" s="102"/>
      <c r="B4890" s="102"/>
      <c r="C4890" s="102"/>
      <c r="D4890" s="103"/>
      <c r="E4890" s="102"/>
    </row>
    <row r="4891" spans="1:5">
      <c r="A4891" s="102"/>
      <c r="B4891" s="102"/>
      <c r="C4891" s="102"/>
      <c r="D4891" s="103"/>
      <c r="E4891" s="102"/>
    </row>
    <row r="4892" spans="1:5">
      <c r="A4892" s="102"/>
      <c r="B4892" s="102"/>
      <c r="C4892" s="102"/>
      <c r="D4892" s="103"/>
      <c r="E4892" s="102"/>
    </row>
    <row r="4893" spans="1:5">
      <c r="A4893" s="102"/>
      <c r="B4893" s="102"/>
      <c r="C4893" s="102"/>
      <c r="D4893" s="103"/>
      <c r="E4893" s="102"/>
    </row>
    <row r="4894" spans="1:5">
      <c r="A4894" s="102"/>
      <c r="B4894" s="102"/>
      <c r="C4894" s="102"/>
      <c r="D4894" s="103"/>
      <c r="E4894" s="102"/>
    </row>
    <row r="4895" spans="1:5">
      <c r="A4895" s="102"/>
      <c r="B4895" s="102"/>
      <c r="C4895" s="102"/>
      <c r="D4895" s="103"/>
      <c r="E4895" s="102"/>
    </row>
    <row r="4896" spans="1:5">
      <c r="A4896" s="102"/>
      <c r="B4896" s="102"/>
      <c r="C4896" s="102"/>
      <c r="D4896" s="103"/>
      <c r="E4896" s="102"/>
    </row>
    <row r="4897" spans="1:5">
      <c r="A4897" s="102"/>
      <c r="B4897" s="102"/>
      <c r="C4897" s="102"/>
      <c r="D4897" s="103"/>
      <c r="E4897" s="102"/>
    </row>
    <row r="4898" spans="1:5">
      <c r="A4898" s="102"/>
      <c r="B4898" s="102"/>
      <c r="C4898" s="102"/>
      <c r="D4898" s="103"/>
      <c r="E4898" s="102"/>
    </row>
    <row r="4899" spans="1:5">
      <c r="A4899" s="102"/>
      <c r="B4899" s="102"/>
      <c r="C4899" s="102"/>
      <c r="D4899" s="103"/>
      <c r="E4899" s="102"/>
    </row>
    <row r="4900" spans="1:5">
      <c r="A4900" s="102"/>
      <c r="B4900" s="102"/>
      <c r="C4900" s="102"/>
      <c r="D4900" s="103"/>
      <c r="E4900" s="102"/>
    </row>
    <row r="4901" spans="1:5">
      <c r="A4901" s="102"/>
      <c r="B4901" s="102"/>
      <c r="C4901" s="102"/>
      <c r="D4901" s="103"/>
      <c r="E4901" s="102"/>
    </row>
    <row r="4902" spans="1:5">
      <c r="A4902" s="102"/>
      <c r="B4902" s="102"/>
      <c r="C4902" s="102"/>
      <c r="D4902" s="103"/>
      <c r="E4902" s="102"/>
    </row>
    <row r="4903" spans="1:5">
      <c r="A4903" s="102"/>
      <c r="B4903" s="102"/>
      <c r="C4903" s="102"/>
      <c r="D4903" s="103"/>
      <c r="E4903" s="102"/>
    </row>
    <row r="4904" spans="1:5">
      <c r="A4904" s="102"/>
      <c r="B4904" s="102"/>
      <c r="C4904" s="102"/>
      <c r="D4904" s="103"/>
      <c r="E4904" s="102"/>
    </row>
    <row r="4905" spans="1:5">
      <c r="A4905" s="102"/>
      <c r="B4905" s="102"/>
      <c r="C4905" s="102"/>
      <c r="D4905" s="103"/>
      <c r="E4905" s="102"/>
    </row>
    <row r="4906" spans="1:5">
      <c r="A4906" s="102"/>
      <c r="B4906" s="102"/>
      <c r="C4906" s="102"/>
      <c r="D4906" s="103"/>
      <c r="E4906" s="102"/>
    </row>
    <row r="4907" spans="1:5">
      <c r="A4907" s="102"/>
      <c r="B4907" s="102"/>
      <c r="C4907" s="102"/>
      <c r="D4907" s="103"/>
      <c r="E4907" s="102"/>
    </row>
    <row r="4908" spans="1:5">
      <c r="A4908" s="102"/>
      <c r="B4908" s="102"/>
      <c r="C4908" s="102"/>
      <c r="D4908" s="103"/>
      <c r="E4908" s="102"/>
    </row>
    <row r="4909" spans="1:5">
      <c r="A4909" s="102"/>
      <c r="B4909" s="102"/>
      <c r="C4909" s="102"/>
      <c r="D4909" s="103"/>
      <c r="E4909" s="102"/>
    </row>
    <row r="4910" spans="1:5">
      <c r="A4910" s="102"/>
      <c r="B4910" s="102"/>
      <c r="C4910" s="102"/>
      <c r="D4910" s="103"/>
      <c r="E4910" s="102"/>
    </row>
    <row r="4911" spans="1:5">
      <c r="A4911" s="102"/>
      <c r="B4911" s="102"/>
      <c r="C4911" s="102"/>
      <c r="D4911" s="103"/>
      <c r="E4911" s="102"/>
    </row>
    <row r="4912" spans="1:5">
      <c r="A4912" s="102"/>
      <c r="B4912" s="102"/>
      <c r="C4912" s="102"/>
      <c r="D4912" s="103"/>
      <c r="E4912" s="102"/>
    </row>
    <row r="4913" spans="1:5">
      <c r="A4913" s="102"/>
      <c r="B4913" s="102"/>
      <c r="C4913" s="102"/>
      <c r="D4913" s="103"/>
      <c r="E4913" s="102"/>
    </row>
    <row r="4914" spans="1:5">
      <c r="A4914" s="102"/>
      <c r="B4914" s="102"/>
      <c r="C4914" s="102"/>
      <c r="D4914" s="103"/>
      <c r="E4914" s="102"/>
    </row>
    <row r="4915" spans="1:5">
      <c r="A4915" s="102"/>
      <c r="B4915" s="102"/>
      <c r="C4915" s="102"/>
      <c r="D4915" s="103"/>
      <c r="E4915" s="102"/>
    </row>
    <row r="4916" spans="1:5">
      <c r="A4916" s="102"/>
      <c r="B4916" s="102"/>
      <c r="C4916" s="102"/>
      <c r="D4916" s="103"/>
      <c r="E4916" s="102"/>
    </row>
    <row r="4917" spans="1:5">
      <c r="A4917" s="102"/>
      <c r="B4917" s="102"/>
      <c r="C4917" s="102"/>
      <c r="D4917" s="103"/>
      <c r="E4917" s="102"/>
    </row>
    <row r="4918" spans="1:5">
      <c r="A4918" s="102"/>
      <c r="B4918" s="102"/>
      <c r="C4918" s="102"/>
      <c r="D4918" s="103"/>
      <c r="E4918" s="102"/>
    </row>
    <row r="4919" spans="1:5">
      <c r="A4919" s="102"/>
      <c r="B4919" s="102"/>
      <c r="C4919" s="102"/>
      <c r="D4919" s="103"/>
      <c r="E4919" s="102"/>
    </row>
    <row r="4920" spans="1:5">
      <c r="A4920" s="102"/>
      <c r="B4920" s="102"/>
      <c r="C4920" s="102"/>
      <c r="D4920" s="103"/>
      <c r="E4920" s="102"/>
    </row>
    <row r="4921" spans="1:5">
      <c r="A4921" s="102"/>
      <c r="B4921" s="102"/>
      <c r="C4921" s="102"/>
      <c r="D4921" s="103"/>
      <c r="E4921" s="102"/>
    </row>
    <row r="4922" spans="1:5">
      <c r="A4922" s="102"/>
      <c r="B4922" s="102"/>
      <c r="C4922" s="102"/>
      <c r="D4922" s="103"/>
      <c r="E4922" s="102"/>
    </row>
    <row r="4923" spans="1:5">
      <c r="A4923" s="102"/>
      <c r="B4923" s="102"/>
      <c r="C4923" s="102"/>
      <c r="D4923" s="103"/>
      <c r="E4923" s="102"/>
    </row>
    <row r="4924" spans="1:5">
      <c r="A4924" s="102"/>
      <c r="B4924" s="102"/>
      <c r="C4924" s="102"/>
      <c r="D4924" s="103"/>
      <c r="E4924" s="102"/>
    </row>
    <row r="4925" spans="1:5">
      <c r="A4925" s="102"/>
      <c r="B4925" s="102"/>
      <c r="C4925" s="102"/>
      <c r="D4925" s="103"/>
      <c r="E4925" s="102"/>
    </row>
    <row r="4926" spans="1:5">
      <c r="A4926" s="102"/>
      <c r="B4926" s="102"/>
      <c r="C4926" s="102"/>
      <c r="D4926" s="103"/>
      <c r="E4926" s="102"/>
    </row>
    <row r="4927" spans="1:5">
      <c r="A4927" s="102"/>
      <c r="B4927" s="102"/>
      <c r="C4927" s="102"/>
      <c r="D4927" s="103"/>
      <c r="E4927" s="102"/>
    </row>
    <row r="4928" spans="1:5">
      <c r="A4928" s="102"/>
      <c r="B4928" s="102"/>
      <c r="C4928" s="102"/>
      <c r="D4928" s="103"/>
      <c r="E4928" s="102"/>
    </row>
    <row r="4929" spans="1:5">
      <c r="A4929" s="102"/>
      <c r="B4929" s="102"/>
      <c r="C4929" s="102"/>
      <c r="D4929" s="103"/>
      <c r="E4929" s="102"/>
    </row>
    <row r="4930" spans="1:5">
      <c r="A4930" s="102"/>
      <c r="B4930" s="102"/>
      <c r="C4930" s="102"/>
      <c r="D4930" s="103"/>
      <c r="E4930" s="102"/>
    </row>
    <row r="4931" spans="1:5">
      <c r="A4931" s="102"/>
      <c r="B4931" s="102"/>
      <c r="C4931" s="102"/>
      <c r="D4931" s="103"/>
      <c r="E4931" s="102"/>
    </row>
    <row r="4932" spans="1:5">
      <c r="A4932" s="102"/>
      <c r="B4932" s="102"/>
      <c r="C4932" s="102"/>
      <c r="D4932" s="103"/>
      <c r="E4932" s="102"/>
    </row>
    <row r="4933" spans="1:5">
      <c r="A4933" s="102"/>
      <c r="B4933" s="102"/>
      <c r="C4933" s="102"/>
      <c r="D4933" s="103"/>
      <c r="E4933" s="102"/>
    </row>
    <row r="4934" spans="1:5">
      <c r="A4934" s="102"/>
      <c r="B4934" s="102"/>
      <c r="C4934" s="102"/>
      <c r="D4934" s="103"/>
      <c r="E4934" s="102"/>
    </row>
    <row r="4935" spans="1:5">
      <c r="A4935" s="102"/>
      <c r="B4935" s="102"/>
      <c r="C4935" s="102"/>
      <c r="D4935" s="103"/>
      <c r="E4935" s="102"/>
    </row>
    <row r="4936" spans="1:5">
      <c r="A4936" s="102"/>
      <c r="B4936" s="102"/>
      <c r="C4936" s="102"/>
      <c r="D4936" s="103"/>
      <c r="E4936" s="102"/>
    </row>
    <row r="4937" spans="1:5">
      <c r="A4937" s="102"/>
      <c r="B4937" s="102"/>
      <c r="C4937" s="102"/>
      <c r="D4937" s="103"/>
      <c r="E4937" s="102"/>
    </row>
    <row r="4938" spans="1:5">
      <c r="A4938" s="102"/>
      <c r="B4938" s="102"/>
      <c r="C4938" s="102"/>
      <c r="D4938" s="103"/>
      <c r="E4938" s="102"/>
    </row>
    <row r="4939" spans="1:5">
      <c r="A4939" s="102"/>
      <c r="B4939" s="102"/>
      <c r="C4939" s="102"/>
      <c r="D4939" s="103"/>
      <c r="E4939" s="102"/>
    </row>
    <row r="4940" spans="1:5">
      <c r="A4940" s="102"/>
      <c r="B4940" s="102"/>
      <c r="C4940" s="102"/>
      <c r="D4940" s="103"/>
      <c r="E4940" s="102"/>
    </row>
    <row r="4941" spans="1:5">
      <c r="A4941" s="102"/>
      <c r="B4941" s="102"/>
      <c r="C4941" s="102"/>
      <c r="D4941" s="103"/>
      <c r="E4941" s="102"/>
    </row>
    <row r="4942" spans="1:5">
      <c r="A4942" s="102"/>
      <c r="B4942" s="102"/>
      <c r="C4942" s="102"/>
      <c r="D4942" s="103"/>
      <c r="E4942" s="102"/>
    </row>
    <row r="4943" spans="1:5">
      <c r="A4943" s="102"/>
      <c r="B4943" s="102"/>
      <c r="C4943" s="102"/>
      <c r="D4943" s="103"/>
      <c r="E4943" s="102"/>
    </row>
    <row r="4944" spans="1:5">
      <c r="A4944" s="102"/>
      <c r="B4944" s="102"/>
      <c r="C4944" s="102"/>
      <c r="D4944" s="103"/>
      <c r="E4944" s="102"/>
    </row>
    <row r="4945" spans="1:5">
      <c r="A4945" s="102"/>
      <c r="B4945" s="102"/>
      <c r="C4945" s="102"/>
      <c r="D4945" s="103"/>
      <c r="E4945" s="102"/>
    </row>
    <row r="4946" spans="1:5">
      <c r="A4946" s="102"/>
      <c r="B4946" s="102"/>
      <c r="C4946" s="102"/>
      <c r="D4946" s="103"/>
      <c r="E4946" s="102"/>
    </row>
    <row r="4947" spans="1:5">
      <c r="A4947" s="102"/>
      <c r="B4947" s="102"/>
      <c r="C4947" s="102"/>
      <c r="D4947" s="103"/>
      <c r="E4947" s="102"/>
    </row>
    <row r="4948" spans="1:5">
      <c r="A4948" s="102"/>
      <c r="B4948" s="102"/>
      <c r="C4948" s="102"/>
      <c r="D4948" s="103"/>
      <c r="E4948" s="102"/>
    </row>
    <row r="4949" spans="1:5">
      <c r="A4949" s="102"/>
      <c r="B4949" s="102"/>
      <c r="C4949" s="102"/>
      <c r="D4949" s="103"/>
      <c r="E4949" s="102"/>
    </row>
    <row r="4950" spans="1:5">
      <c r="A4950" s="102"/>
      <c r="B4950" s="102"/>
      <c r="C4950" s="102"/>
      <c r="D4950" s="103"/>
      <c r="E4950" s="102"/>
    </row>
    <row r="4951" spans="1:5">
      <c r="A4951" s="102"/>
      <c r="B4951" s="102"/>
      <c r="C4951" s="102"/>
      <c r="D4951" s="103"/>
      <c r="E4951" s="102"/>
    </row>
    <row r="4952" spans="1:5">
      <c r="A4952" s="102"/>
      <c r="B4952" s="102"/>
      <c r="C4952" s="102"/>
      <c r="D4952" s="103"/>
      <c r="E4952" s="102"/>
    </row>
    <row r="4953" spans="1:5">
      <c r="A4953" s="102"/>
      <c r="B4953" s="102"/>
      <c r="C4953" s="102"/>
      <c r="D4953" s="103"/>
      <c r="E4953" s="102"/>
    </row>
    <row r="4954" spans="1:5">
      <c r="A4954" s="102"/>
      <c r="B4954" s="102"/>
      <c r="C4954" s="102"/>
      <c r="D4954" s="103"/>
      <c r="E4954" s="102"/>
    </row>
    <row r="4955" spans="1:5">
      <c r="A4955" s="102"/>
      <c r="B4955" s="102"/>
      <c r="C4955" s="102"/>
      <c r="D4955" s="103"/>
      <c r="E4955" s="102"/>
    </row>
    <row r="4956" spans="1:5">
      <c r="A4956" s="102"/>
      <c r="B4956" s="102"/>
      <c r="C4956" s="102"/>
      <c r="D4956" s="103"/>
      <c r="E4956" s="102"/>
    </row>
    <row r="4957" spans="1:5">
      <c r="A4957" s="102"/>
      <c r="B4957" s="102"/>
      <c r="C4957" s="102"/>
      <c r="D4957" s="103"/>
      <c r="E4957" s="102"/>
    </row>
    <row r="4958" spans="1:5">
      <c r="A4958" s="102"/>
      <c r="B4958" s="102"/>
      <c r="C4958" s="102"/>
      <c r="D4958" s="103"/>
      <c r="E4958" s="102"/>
    </row>
    <row r="4959" spans="1:5">
      <c r="A4959" s="102"/>
      <c r="B4959" s="102"/>
      <c r="C4959" s="102"/>
      <c r="D4959" s="103"/>
      <c r="E4959" s="102"/>
    </row>
    <row r="4960" spans="1:5">
      <c r="A4960" s="102"/>
      <c r="B4960" s="102"/>
      <c r="C4960" s="102"/>
      <c r="D4960" s="103"/>
      <c r="E4960" s="102"/>
    </row>
    <row r="4961" spans="1:5">
      <c r="A4961" s="102"/>
      <c r="B4961" s="102"/>
      <c r="C4961" s="102"/>
      <c r="D4961" s="103"/>
      <c r="E4961" s="102"/>
    </row>
    <row r="4962" spans="1:5">
      <c r="A4962" s="102"/>
      <c r="B4962" s="102"/>
      <c r="C4962" s="102"/>
      <c r="D4962" s="103"/>
      <c r="E4962" s="102"/>
    </row>
    <row r="4963" spans="1:5">
      <c r="A4963" s="102"/>
      <c r="B4963" s="102"/>
      <c r="C4963" s="102"/>
      <c r="D4963" s="103"/>
      <c r="E4963" s="102"/>
    </row>
    <row r="4964" spans="1:5">
      <c r="A4964" s="102"/>
      <c r="B4964" s="102"/>
      <c r="C4964" s="102"/>
      <c r="D4964" s="103"/>
      <c r="E4964" s="102"/>
    </row>
    <row r="4965" spans="1:5">
      <c r="A4965" s="102"/>
      <c r="B4965" s="102"/>
      <c r="C4965" s="102"/>
      <c r="D4965" s="103"/>
      <c r="E4965" s="102"/>
    </row>
    <row r="4966" spans="1:5">
      <c r="A4966" s="102"/>
      <c r="B4966" s="102"/>
      <c r="C4966" s="102"/>
      <c r="D4966" s="103"/>
      <c r="E4966" s="102"/>
    </row>
    <row r="4967" spans="1:5">
      <c r="A4967" s="102"/>
      <c r="B4967" s="102"/>
      <c r="C4967" s="102"/>
      <c r="D4967" s="103"/>
      <c r="E4967" s="102"/>
    </row>
    <row r="4968" spans="1:5">
      <c r="A4968" s="102"/>
      <c r="B4968" s="102"/>
      <c r="C4968" s="102"/>
      <c r="D4968" s="103"/>
      <c r="E4968" s="102"/>
    </row>
    <row r="4969" spans="1:5">
      <c r="A4969" s="102"/>
      <c r="B4969" s="102"/>
      <c r="C4969" s="102"/>
      <c r="D4969" s="103"/>
      <c r="E4969" s="102"/>
    </row>
    <row r="4970" spans="1:5">
      <c r="A4970" s="102"/>
      <c r="B4970" s="102"/>
      <c r="C4970" s="102"/>
      <c r="D4970" s="103"/>
      <c r="E4970" s="102"/>
    </row>
    <row r="4971" spans="1:5">
      <c r="A4971" s="102"/>
      <c r="B4971" s="102"/>
      <c r="C4971" s="102"/>
      <c r="D4971" s="103"/>
      <c r="E4971" s="102"/>
    </row>
    <row r="4972" spans="1:5">
      <c r="A4972" s="102"/>
      <c r="B4972" s="102"/>
      <c r="C4972" s="102"/>
      <c r="D4972" s="103"/>
      <c r="E4972" s="102"/>
    </row>
    <row r="4973" spans="1:5">
      <c r="A4973" s="102"/>
      <c r="B4973" s="102"/>
      <c r="C4973" s="102"/>
      <c r="D4973" s="103"/>
      <c r="E4973" s="102"/>
    </row>
    <row r="4974" spans="1:5">
      <c r="A4974" s="102"/>
      <c r="B4974" s="102"/>
      <c r="C4974" s="102"/>
      <c r="D4974" s="103"/>
      <c r="E4974" s="102"/>
    </row>
    <row r="4975" spans="1:5">
      <c r="A4975" s="102"/>
      <c r="B4975" s="102"/>
      <c r="C4975" s="102"/>
      <c r="D4975" s="103"/>
      <c r="E4975" s="102"/>
    </row>
    <row r="4976" spans="1:5">
      <c r="A4976" s="102"/>
      <c r="B4976" s="102"/>
      <c r="C4976" s="102"/>
      <c r="D4976" s="103"/>
      <c r="E4976" s="102"/>
    </row>
    <row r="4977" spans="1:5">
      <c r="A4977" s="102"/>
      <c r="B4977" s="102"/>
      <c r="C4977" s="102"/>
      <c r="D4977" s="103"/>
      <c r="E4977" s="102"/>
    </row>
    <row r="4978" spans="1:5">
      <c r="A4978" s="102"/>
      <c r="B4978" s="102"/>
      <c r="C4978" s="102"/>
      <c r="D4978" s="103"/>
      <c r="E4978" s="102"/>
    </row>
    <row r="4979" spans="1:5">
      <c r="A4979" s="102"/>
      <c r="B4979" s="102"/>
      <c r="C4979" s="102"/>
      <c r="D4979" s="103"/>
      <c r="E4979" s="102"/>
    </row>
    <row r="4980" spans="1:5">
      <c r="A4980" s="102"/>
      <c r="B4980" s="102"/>
      <c r="C4980" s="102"/>
      <c r="D4980" s="103"/>
      <c r="E4980" s="102"/>
    </row>
    <row r="4981" spans="1:5">
      <c r="A4981" s="102"/>
      <c r="B4981" s="102"/>
      <c r="C4981" s="102"/>
      <c r="D4981" s="103"/>
      <c r="E4981" s="102"/>
    </row>
    <row r="4982" spans="1:5">
      <c r="A4982" s="102"/>
      <c r="B4982" s="102"/>
      <c r="C4982" s="102"/>
      <c r="D4982" s="103"/>
      <c r="E4982" s="102"/>
    </row>
    <row r="4983" spans="1:5">
      <c r="A4983" s="102"/>
      <c r="B4983" s="102"/>
      <c r="C4983" s="102"/>
      <c r="D4983" s="103"/>
      <c r="E4983" s="102"/>
    </row>
    <row r="4984" spans="1:5">
      <c r="A4984" s="102"/>
      <c r="B4984" s="102"/>
      <c r="C4984" s="102"/>
      <c r="D4984" s="103"/>
      <c r="E4984" s="102"/>
    </row>
    <row r="4985" spans="1:5">
      <c r="A4985" s="102"/>
      <c r="B4985" s="102"/>
      <c r="C4985" s="102"/>
      <c r="D4985" s="103"/>
      <c r="E4985" s="102"/>
    </row>
    <row r="4986" spans="1:5">
      <c r="A4986" s="102"/>
      <c r="B4986" s="102"/>
      <c r="C4986" s="102"/>
      <c r="D4986" s="103"/>
      <c r="E4986" s="102"/>
    </row>
    <row r="4987" spans="1:5">
      <c r="A4987" s="102"/>
      <c r="B4987" s="102"/>
      <c r="C4987" s="102"/>
      <c r="D4987" s="103"/>
      <c r="E4987" s="102"/>
    </row>
    <row r="4988" spans="1:5">
      <c r="A4988" s="102"/>
      <c r="B4988" s="102"/>
      <c r="C4988" s="102"/>
      <c r="D4988" s="103"/>
      <c r="E4988" s="102"/>
    </row>
    <row r="4989" spans="1:5">
      <c r="A4989" s="102"/>
      <c r="B4989" s="102"/>
      <c r="C4989" s="102"/>
      <c r="D4989" s="103"/>
      <c r="E4989" s="102"/>
    </row>
    <row r="4990" spans="1:5">
      <c r="A4990" s="102"/>
      <c r="B4990" s="102"/>
      <c r="C4990" s="102"/>
      <c r="D4990" s="103"/>
      <c r="E4990" s="102"/>
    </row>
    <row r="4991" spans="1:5">
      <c r="A4991" s="102"/>
      <c r="B4991" s="102"/>
      <c r="C4991" s="102"/>
      <c r="D4991" s="103"/>
      <c r="E4991" s="102"/>
    </row>
    <row r="4992" spans="1:5">
      <c r="A4992" s="102"/>
      <c r="B4992" s="102"/>
      <c r="C4992" s="102"/>
      <c r="D4992" s="103"/>
      <c r="E4992" s="102"/>
    </row>
    <row r="4993" spans="1:5">
      <c r="A4993" s="102"/>
      <c r="B4993" s="102"/>
      <c r="C4993" s="102"/>
      <c r="D4993" s="103"/>
      <c r="E4993" s="102"/>
    </row>
    <row r="4994" spans="1:5">
      <c r="A4994" s="102"/>
      <c r="B4994" s="102"/>
      <c r="C4994" s="102"/>
      <c r="D4994" s="103"/>
      <c r="E4994" s="102"/>
    </row>
    <row r="4995" spans="1:5">
      <c r="A4995" s="102"/>
      <c r="B4995" s="102"/>
      <c r="C4995" s="102"/>
      <c r="D4995" s="103"/>
      <c r="E4995" s="102"/>
    </row>
    <row r="4996" spans="1:5">
      <c r="A4996" s="102"/>
      <c r="B4996" s="102"/>
      <c r="C4996" s="102"/>
      <c r="D4996" s="103"/>
      <c r="E4996" s="102"/>
    </row>
    <row r="4997" spans="1:5">
      <c r="A4997" s="102"/>
      <c r="B4997" s="102"/>
      <c r="C4997" s="102"/>
      <c r="D4997" s="103"/>
      <c r="E4997" s="102"/>
    </row>
    <row r="4998" spans="1:5">
      <c r="A4998" s="102"/>
      <c r="B4998" s="102"/>
      <c r="C4998" s="102"/>
      <c r="D4998" s="103"/>
      <c r="E4998" s="102"/>
    </row>
    <row r="4999" spans="1:5">
      <c r="A4999" s="102"/>
      <c r="B4999" s="102"/>
      <c r="C4999" s="102"/>
      <c r="D4999" s="103"/>
      <c r="E4999" s="102"/>
    </row>
    <row r="5000" spans="1:5">
      <c r="A5000" s="102"/>
      <c r="B5000" s="102"/>
      <c r="C5000" s="102"/>
      <c r="D5000" s="103"/>
      <c r="E5000" s="102"/>
    </row>
    <row r="5001" spans="1:5">
      <c r="A5001" s="102"/>
      <c r="B5001" s="102"/>
      <c r="C5001" s="102"/>
      <c r="D5001" s="103"/>
      <c r="E5001" s="102"/>
    </row>
    <row r="5002" spans="1:5">
      <c r="A5002" s="102"/>
      <c r="B5002" s="102"/>
      <c r="C5002" s="102"/>
      <c r="D5002" s="103"/>
      <c r="E5002" s="102"/>
    </row>
    <row r="5003" spans="1:5">
      <c r="A5003" s="102"/>
      <c r="B5003" s="102"/>
      <c r="C5003" s="102"/>
      <c r="D5003" s="103"/>
      <c r="E5003" s="102"/>
    </row>
    <row r="5004" spans="1:5">
      <c r="A5004" s="102"/>
      <c r="B5004" s="102"/>
      <c r="C5004" s="102"/>
      <c r="D5004" s="103"/>
      <c r="E5004" s="102"/>
    </row>
    <row r="5005" spans="1:5">
      <c r="A5005" s="102"/>
      <c r="B5005" s="102"/>
      <c r="C5005" s="102"/>
      <c r="D5005" s="103"/>
      <c r="E5005" s="102"/>
    </row>
    <row r="5006" spans="1:5">
      <c r="A5006" s="102"/>
      <c r="B5006" s="102"/>
      <c r="C5006" s="102"/>
      <c r="D5006" s="103"/>
      <c r="E5006" s="102"/>
    </row>
    <row r="5007" spans="1:5">
      <c r="A5007" s="102"/>
      <c r="B5007" s="102"/>
      <c r="C5007" s="102"/>
      <c r="D5007" s="103"/>
      <c r="E5007" s="102"/>
    </row>
    <row r="5008" spans="1:5">
      <c r="A5008" s="102"/>
      <c r="B5008" s="102"/>
      <c r="C5008" s="102"/>
      <c r="D5008" s="103"/>
      <c r="E5008" s="102"/>
    </row>
    <row r="5009" spans="1:5">
      <c r="A5009" s="102"/>
      <c r="B5009" s="102"/>
      <c r="C5009" s="102"/>
      <c r="D5009" s="103"/>
      <c r="E5009" s="102"/>
    </row>
    <row r="5010" spans="1:5">
      <c r="A5010" s="102"/>
      <c r="B5010" s="102"/>
      <c r="C5010" s="102"/>
      <c r="D5010" s="103"/>
      <c r="E5010" s="102"/>
    </row>
    <row r="5011" spans="1:5">
      <c r="A5011" s="102"/>
      <c r="B5011" s="102"/>
      <c r="C5011" s="102"/>
      <c r="D5011" s="103"/>
      <c r="E5011" s="102"/>
    </row>
    <row r="5012" spans="1:5">
      <c r="A5012" s="102"/>
      <c r="B5012" s="102"/>
      <c r="C5012" s="102"/>
      <c r="D5012" s="103"/>
      <c r="E5012" s="102"/>
    </row>
    <row r="5013" spans="1:5">
      <c r="A5013" s="102"/>
      <c r="B5013" s="102"/>
      <c r="C5013" s="102"/>
      <c r="D5013" s="103"/>
      <c r="E5013" s="102"/>
    </row>
    <row r="5014" spans="1:5">
      <c r="A5014" s="102"/>
      <c r="B5014" s="102"/>
      <c r="C5014" s="102"/>
      <c r="D5014" s="103"/>
      <c r="E5014" s="102"/>
    </row>
    <row r="5015" spans="1:5">
      <c r="A5015" s="102"/>
      <c r="B5015" s="102"/>
      <c r="C5015" s="102"/>
      <c r="D5015" s="103"/>
      <c r="E5015" s="102"/>
    </row>
    <row r="5016" spans="1:5">
      <c r="A5016" s="102"/>
      <c r="B5016" s="102"/>
      <c r="C5016" s="102"/>
      <c r="D5016" s="103"/>
      <c r="E5016" s="102"/>
    </row>
    <row r="5017" spans="1:5">
      <c r="A5017" s="102"/>
      <c r="B5017" s="102"/>
      <c r="C5017" s="102"/>
      <c r="D5017" s="103"/>
      <c r="E5017" s="102"/>
    </row>
    <row r="5018" spans="1:5">
      <c r="A5018" s="102"/>
      <c r="B5018" s="102"/>
      <c r="C5018" s="102"/>
      <c r="D5018" s="103"/>
      <c r="E5018" s="102"/>
    </row>
    <row r="5019" spans="1:5">
      <c r="A5019" s="102"/>
      <c r="B5019" s="102"/>
      <c r="C5019" s="102"/>
      <c r="D5019" s="103"/>
      <c r="E5019" s="102"/>
    </row>
    <row r="5020" spans="1:5">
      <c r="A5020" s="102"/>
      <c r="B5020" s="102"/>
      <c r="C5020" s="102"/>
      <c r="D5020" s="103"/>
      <c r="E5020" s="102"/>
    </row>
    <row r="5021" spans="1:5">
      <c r="A5021" s="102"/>
      <c r="B5021" s="102"/>
      <c r="C5021" s="102"/>
      <c r="D5021" s="103"/>
      <c r="E5021" s="102"/>
    </row>
    <row r="5022" spans="1:5">
      <c r="A5022" s="102"/>
      <c r="B5022" s="102"/>
      <c r="C5022" s="102"/>
      <c r="D5022" s="103"/>
      <c r="E5022" s="102"/>
    </row>
    <row r="5023" spans="1:5">
      <c r="A5023" s="102"/>
      <c r="B5023" s="102"/>
      <c r="C5023" s="102"/>
      <c r="D5023" s="103"/>
      <c r="E5023" s="102"/>
    </row>
    <row r="5024" spans="1:5">
      <c r="A5024" s="102"/>
      <c r="B5024" s="102"/>
      <c r="C5024" s="102"/>
      <c r="D5024" s="103"/>
      <c r="E5024" s="102"/>
    </row>
    <row r="5025" spans="1:5">
      <c r="A5025" s="102"/>
      <c r="B5025" s="102"/>
      <c r="C5025" s="102"/>
      <c r="D5025" s="103"/>
      <c r="E5025" s="102"/>
    </row>
    <row r="5026" spans="1:5">
      <c r="A5026" s="102"/>
      <c r="B5026" s="102"/>
      <c r="C5026" s="102"/>
      <c r="D5026" s="103"/>
      <c r="E5026" s="102"/>
    </row>
    <row r="5027" spans="1:5">
      <c r="A5027" s="102"/>
      <c r="B5027" s="102"/>
      <c r="C5027" s="102"/>
      <c r="D5027" s="103"/>
      <c r="E5027" s="102"/>
    </row>
    <row r="5028" spans="1:5">
      <c r="A5028" s="102"/>
      <c r="B5028" s="102"/>
      <c r="C5028" s="102"/>
      <c r="D5028" s="103"/>
      <c r="E5028" s="102"/>
    </row>
    <row r="5029" spans="1:5">
      <c r="A5029" s="102"/>
      <c r="B5029" s="102"/>
      <c r="C5029" s="102"/>
      <c r="D5029" s="103"/>
      <c r="E5029" s="102"/>
    </row>
    <row r="5030" spans="1:5">
      <c r="A5030" s="102"/>
      <c r="B5030" s="102"/>
      <c r="C5030" s="102"/>
      <c r="D5030" s="103"/>
      <c r="E5030" s="102"/>
    </row>
    <row r="5031" spans="1:5">
      <c r="A5031" s="102"/>
      <c r="B5031" s="102"/>
      <c r="C5031" s="102"/>
      <c r="D5031" s="103"/>
      <c r="E5031" s="102"/>
    </row>
    <row r="5032" spans="1:5">
      <c r="A5032" s="102"/>
      <c r="B5032" s="102"/>
      <c r="C5032" s="102"/>
      <c r="D5032" s="103"/>
      <c r="E5032" s="102"/>
    </row>
    <row r="5033" spans="1:5">
      <c r="A5033" s="102"/>
      <c r="B5033" s="102"/>
      <c r="C5033" s="102"/>
      <c r="D5033" s="103"/>
      <c r="E5033" s="102"/>
    </row>
    <row r="5034" spans="1:5">
      <c r="A5034" s="102"/>
      <c r="B5034" s="102"/>
      <c r="C5034" s="102"/>
      <c r="D5034" s="103"/>
      <c r="E5034" s="102"/>
    </row>
    <row r="5035" spans="1:5">
      <c r="A5035" s="102"/>
      <c r="B5035" s="102"/>
      <c r="C5035" s="102"/>
      <c r="D5035" s="103"/>
      <c r="E5035" s="102"/>
    </row>
    <row r="5036" spans="1:5">
      <c r="A5036" s="102"/>
      <c r="B5036" s="102"/>
      <c r="C5036" s="102"/>
      <c r="D5036" s="103"/>
      <c r="E5036" s="102"/>
    </row>
    <row r="5037" spans="1:5">
      <c r="A5037" s="102"/>
      <c r="B5037" s="102"/>
      <c r="C5037" s="102"/>
      <c r="D5037" s="103"/>
      <c r="E5037" s="102"/>
    </row>
    <row r="5038" spans="1:5">
      <c r="A5038" s="102"/>
      <c r="B5038" s="102"/>
      <c r="C5038" s="102"/>
      <c r="D5038" s="103"/>
      <c r="E5038" s="102"/>
    </row>
    <row r="5039" spans="1:5">
      <c r="A5039" s="102"/>
      <c r="B5039" s="102"/>
      <c r="C5039" s="102"/>
      <c r="D5039" s="103"/>
      <c r="E5039" s="102"/>
    </row>
    <row r="5040" spans="1:5">
      <c r="A5040" s="102"/>
      <c r="B5040" s="102"/>
      <c r="C5040" s="102"/>
      <c r="D5040" s="103"/>
      <c r="E5040" s="102"/>
    </row>
    <row r="5041" spans="1:5">
      <c r="A5041" s="102"/>
      <c r="B5041" s="102"/>
      <c r="C5041" s="102"/>
      <c r="D5041" s="103"/>
      <c r="E5041" s="102"/>
    </row>
    <row r="5042" spans="1:5">
      <c r="A5042" s="102"/>
      <c r="B5042" s="102"/>
      <c r="C5042" s="102"/>
      <c r="D5042" s="103"/>
      <c r="E5042" s="102"/>
    </row>
    <row r="5043" spans="1:5">
      <c r="A5043" s="102"/>
      <c r="B5043" s="102"/>
      <c r="C5043" s="102"/>
      <c r="D5043" s="103"/>
      <c r="E5043" s="102"/>
    </row>
    <row r="5044" spans="1:5">
      <c r="A5044" s="102"/>
      <c r="B5044" s="102"/>
      <c r="C5044" s="102"/>
      <c r="D5044" s="103"/>
      <c r="E5044" s="102"/>
    </row>
    <row r="5045" spans="1:5">
      <c r="A5045" s="102"/>
      <c r="B5045" s="102"/>
      <c r="C5045" s="102"/>
      <c r="D5045" s="103"/>
      <c r="E5045" s="102"/>
    </row>
    <row r="5046" spans="1:5">
      <c r="A5046" s="102"/>
      <c r="B5046" s="102"/>
      <c r="C5046" s="102"/>
      <c r="D5046" s="103"/>
      <c r="E5046" s="102"/>
    </row>
    <row r="5047" spans="1:5">
      <c r="A5047" s="102"/>
      <c r="B5047" s="102"/>
      <c r="C5047" s="102"/>
      <c r="D5047" s="103"/>
      <c r="E5047" s="102"/>
    </row>
    <row r="5048" spans="1:5">
      <c r="A5048" s="102"/>
      <c r="B5048" s="102"/>
      <c r="C5048" s="102"/>
      <c r="D5048" s="103"/>
      <c r="E5048" s="102"/>
    </row>
    <row r="5049" spans="1:5">
      <c r="A5049" s="102"/>
      <c r="B5049" s="102"/>
      <c r="C5049" s="102"/>
      <c r="D5049" s="103"/>
      <c r="E5049" s="102"/>
    </row>
    <row r="5050" spans="1:5">
      <c r="A5050" s="102"/>
      <c r="B5050" s="102"/>
      <c r="C5050" s="102"/>
      <c r="D5050" s="103"/>
      <c r="E5050" s="102"/>
    </row>
    <row r="5051" spans="1:5">
      <c r="A5051" s="102"/>
      <c r="B5051" s="102"/>
      <c r="C5051" s="102"/>
      <c r="D5051" s="103"/>
      <c r="E5051" s="102"/>
    </row>
    <row r="5052" spans="1:5">
      <c r="A5052" s="102"/>
      <c r="B5052" s="102"/>
      <c r="C5052" s="102"/>
      <c r="D5052" s="103"/>
      <c r="E5052" s="102"/>
    </row>
    <row r="5053" spans="1:5">
      <c r="A5053" s="102"/>
      <c r="B5053" s="102"/>
      <c r="C5053" s="102"/>
      <c r="D5053" s="103"/>
      <c r="E5053" s="102"/>
    </row>
    <row r="5054" spans="1:5">
      <c r="A5054" s="102"/>
      <c r="B5054" s="102"/>
      <c r="C5054" s="102"/>
      <c r="D5054" s="103"/>
      <c r="E5054" s="102"/>
    </row>
    <row r="5055" spans="1:5">
      <c r="A5055" s="102"/>
      <c r="B5055" s="102"/>
      <c r="C5055" s="102"/>
      <c r="D5055" s="103"/>
      <c r="E5055" s="102"/>
    </row>
    <row r="5056" spans="1:5">
      <c r="A5056" s="102"/>
      <c r="B5056" s="102"/>
      <c r="C5056" s="102"/>
      <c r="D5056" s="103"/>
      <c r="E5056" s="102"/>
    </row>
    <row r="5057" spans="1:5">
      <c r="A5057" s="102"/>
      <c r="B5057" s="102"/>
      <c r="C5057" s="102"/>
      <c r="D5057" s="103"/>
      <c r="E5057" s="102"/>
    </row>
    <row r="5058" spans="1:5">
      <c r="A5058" s="102"/>
      <c r="B5058" s="102"/>
      <c r="C5058" s="102"/>
      <c r="D5058" s="103"/>
      <c r="E5058" s="102"/>
    </row>
    <row r="5059" spans="1:5">
      <c r="A5059" s="102"/>
      <c r="B5059" s="102"/>
      <c r="C5059" s="102"/>
      <c r="D5059" s="103"/>
      <c r="E5059" s="102"/>
    </row>
    <row r="5060" spans="1:5">
      <c r="A5060" s="102"/>
      <c r="B5060" s="102"/>
      <c r="C5060" s="102"/>
      <c r="D5060" s="103"/>
      <c r="E5060" s="102"/>
    </row>
    <row r="5061" spans="1:5">
      <c r="A5061" s="102"/>
      <c r="B5061" s="102"/>
      <c r="C5061" s="102"/>
      <c r="D5061" s="103"/>
      <c r="E5061" s="102"/>
    </row>
    <row r="5062" spans="1:5">
      <c r="A5062" s="102"/>
      <c r="B5062" s="102"/>
      <c r="C5062" s="102"/>
      <c r="D5062" s="103"/>
      <c r="E5062" s="102"/>
    </row>
    <row r="5063" spans="1:5">
      <c r="A5063" s="102"/>
      <c r="B5063" s="102"/>
      <c r="C5063" s="102"/>
      <c r="D5063" s="103"/>
      <c r="E5063" s="102"/>
    </row>
    <row r="5064" spans="1:5">
      <c r="A5064" s="102"/>
      <c r="B5064" s="102"/>
      <c r="C5064" s="102"/>
      <c r="D5064" s="103"/>
      <c r="E5064" s="102"/>
    </row>
    <row r="5065" spans="1:5">
      <c r="A5065" s="102"/>
      <c r="B5065" s="102"/>
      <c r="C5065" s="102"/>
      <c r="D5065" s="103"/>
      <c r="E5065" s="102"/>
    </row>
    <row r="5066" spans="1:5">
      <c r="A5066" s="102"/>
      <c r="B5066" s="102"/>
      <c r="C5066" s="102"/>
      <c r="D5066" s="103"/>
      <c r="E5066" s="102"/>
    </row>
    <row r="5067" spans="1:5">
      <c r="A5067" s="102"/>
      <c r="B5067" s="102"/>
      <c r="C5067" s="102"/>
      <c r="D5067" s="103"/>
      <c r="E5067" s="102"/>
    </row>
    <row r="5068" spans="1:5">
      <c r="A5068" s="102"/>
      <c r="B5068" s="102"/>
      <c r="C5068" s="102"/>
      <c r="D5068" s="103"/>
      <c r="E5068" s="102"/>
    </row>
    <row r="5069" spans="1:5">
      <c r="A5069" s="102"/>
      <c r="B5069" s="102"/>
      <c r="C5069" s="102"/>
      <c r="D5069" s="103"/>
      <c r="E5069" s="102"/>
    </row>
    <row r="5070" spans="1:5">
      <c r="A5070" s="102"/>
      <c r="B5070" s="102"/>
      <c r="C5070" s="102"/>
      <c r="D5070" s="103"/>
      <c r="E5070" s="102"/>
    </row>
    <row r="5071" spans="1:5">
      <c r="A5071" s="102"/>
      <c r="B5071" s="102"/>
      <c r="C5071" s="102"/>
      <c r="D5071" s="103"/>
      <c r="E5071" s="102"/>
    </row>
    <row r="5072" spans="1:5">
      <c r="A5072" s="102"/>
      <c r="B5072" s="102"/>
      <c r="C5072" s="102"/>
      <c r="D5072" s="103"/>
      <c r="E5072" s="102"/>
    </row>
    <row r="5073" spans="1:5">
      <c r="A5073" s="102"/>
      <c r="B5073" s="102"/>
      <c r="C5073" s="102"/>
      <c r="D5073" s="103"/>
      <c r="E5073" s="102"/>
    </row>
    <row r="5074" spans="1:5">
      <c r="A5074" s="102"/>
      <c r="B5074" s="102"/>
      <c r="C5074" s="102"/>
      <c r="D5074" s="103"/>
      <c r="E5074" s="102"/>
    </row>
    <row r="5075" spans="1:5">
      <c r="A5075" s="102"/>
      <c r="B5075" s="102"/>
      <c r="C5075" s="102"/>
      <c r="D5075" s="103"/>
      <c r="E5075" s="102"/>
    </row>
    <row r="5076" spans="1:5">
      <c r="A5076" s="102"/>
      <c r="B5076" s="102"/>
      <c r="C5076" s="102"/>
      <c r="D5076" s="103"/>
      <c r="E5076" s="102"/>
    </row>
    <row r="5077" spans="1:5">
      <c r="A5077" s="102"/>
      <c r="B5077" s="102"/>
      <c r="C5077" s="102"/>
      <c r="D5077" s="103"/>
      <c r="E5077" s="102"/>
    </row>
    <row r="5078" spans="1:5">
      <c r="A5078" s="102"/>
      <c r="B5078" s="102"/>
      <c r="C5078" s="102"/>
      <c r="D5078" s="103"/>
      <c r="E5078" s="102"/>
    </row>
    <row r="5079" spans="1:5">
      <c r="A5079" s="102"/>
      <c r="B5079" s="102"/>
      <c r="C5079" s="102"/>
      <c r="D5079" s="103"/>
      <c r="E5079" s="102"/>
    </row>
    <row r="5080" spans="1:5">
      <c r="A5080" s="102"/>
      <c r="B5080" s="102"/>
      <c r="C5080" s="102"/>
      <c r="D5080" s="103"/>
      <c r="E5080" s="102"/>
    </row>
    <row r="5081" spans="1:5">
      <c r="A5081" s="102"/>
      <c r="B5081" s="102"/>
      <c r="C5081" s="102"/>
      <c r="D5081" s="103"/>
      <c r="E5081" s="102"/>
    </row>
    <row r="5082" spans="1:5">
      <c r="A5082" s="102"/>
      <c r="B5082" s="102"/>
      <c r="C5082" s="102"/>
      <c r="D5082" s="103"/>
      <c r="E5082" s="102"/>
    </row>
    <row r="5083" spans="1:5">
      <c r="A5083" s="102"/>
      <c r="B5083" s="102"/>
      <c r="C5083" s="102"/>
      <c r="D5083" s="103"/>
      <c r="E5083" s="102"/>
    </row>
    <row r="5084" spans="1:5">
      <c r="A5084" s="102"/>
      <c r="B5084" s="102"/>
      <c r="C5084" s="102"/>
      <c r="D5084" s="103"/>
      <c r="E5084" s="102"/>
    </row>
    <row r="5085" spans="1:5">
      <c r="A5085" s="102"/>
      <c r="B5085" s="102"/>
      <c r="C5085" s="102"/>
      <c r="D5085" s="103"/>
      <c r="E5085" s="102"/>
    </row>
    <row r="5086" spans="1:5">
      <c r="A5086" s="102"/>
      <c r="B5086" s="102"/>
      <c r="C5086" s="102"/>
      <c r="D5086" s="103"/>
      <c r="E5086" s="102"/>
    </row>
    <row r="5087" spans="1:5">
      <c r="A5087" s="102"/>
      <c r="B5087" s="102"/>
      <c r="C5087" s="102"/>
      <c r="D5087" s="103"/>
      <c r="E5087" s="102"/>
    </row>
    <row r="5088" spans="1:5">
      <c r="A5088" s="102"/>
      <c r="B5088" s="102"/>
      <c r="C5088" s="102"/>
      <c r="D5088" s="103"/>
      <c r="E5088" s="102"/>
    </row>
    <row r="5089" spans="1:5">
      <c r="A5089" s="102"/>
      <c r="B5089" s="102"/>
      <c r="C5089" s="102"/>
      <c r="D5089" s="103"/>
      <c r="E5089" s="102"/>
    </row>
    <row r="5090" spans="1:5">
      <c r="A5090" s="102"/>
      <c r="B5090" s="102"/>
      <c r="C5090" s="102"/>
      <c r="D5090" s="103"/>
      <c r="E5090" s="102"/>
    </row>
    <row r="5091" spans="1:5">
      <c r="A5091" s="102"/>
      <c r="B5091" s="102"/>
      <c r="C5091" s="102"/>
      <c r="D5091" s="103"/>
      <c r="E5091" s="102"/>
    </row>
    <row r="5092" spans="1:5">
      <c r="A5092" s="102"/>
      <c r="B5092" s="102"/>
      <c r="C5092" s="102"/>
      <c r="D5092" s="103"/>
      <c r="E5092" s="102"/>
    </row>
    <row r="5093" spans="1:5">
      <c r="A5093" s="102"/>
      <c r="B5093" s="102"/>
      <c r="C5093" s="102"/>
      <c r="D5093" s="103"/>
      <c r="E5093" s="102"/>
    </row>
    <row r="5094" spans="1:5">
      <c r="A5094" s="102"/>
      <c r="B5094" s="102"/>
      <c r="C5094" s="102"/>
      <c r="D5094" s="103"/>
      <c r="E5094" s="102"/>
    </row>
    <row r="5095" spans="1:5">
      <c r="A5095" s="102"/>
      <c r="B5095" s="102"/>
      <c r="C5095" s="102"/>
      <c r="D5095" s="103"/>
      <c r="E5095" s="102"/>
    </row>
    <row r="5096" spans="1:5">
      <c r="A5096" s="102"/>
      <c r="B5096" s="102"/>
      <c r="C5096" s="102"/>
      <c r="D5096" s="103"/>
      <c r="E5096" s="102"/>
    </row>
    <row r="5097" spans="1:5">
      <c r="A5097" s="102"/>
      <c r="B5097" s="102"/>
      <c r="C5097" s="102"/>
      <c r="D5097" s="103"/>
      <c r="E5097" s="102"/>
    </row>
    <row r="5098" spans="1:5">
      <c r="A5098" s="102"/>
      <c r="B5098" s="102"/>
      <c r="C5098" s="102"/>
      <c r="D5098" s="103"/>
      <c r="E5098" s="102"/>
    </row>
    <row r="5099" spans="1:5">
      <c r="A5099" s="102"/>
      <c r="B5099" s="102"/>
      <c r="C5099" s="102"/>
      <c r="D5099" s="103"/>
      <c r="E5099" s="102"/>
    </row>
    <row r="5100" spans="1:5">
      <c r="A5100" s="102"/>
      <c r="B5100" s="102"/>
      <c r="C5100" s="102"/>
      <c r="D5100" s="103"/>
      <c r="E5100" s="102"/>
    </row>
    <row r="5101" spans="1:5">
      <c r="A5101" s="102"/>
      <c r="B5101" s="102"/>
      <c r="C5101" s="102"/>
      <c r="D5101" s="103"/>
      <c r="E5101" s="102"/>
    </row>
    <row r="5102" spans="1:5">
      <c r="A5102" s="102"/>
      <c r="B5102" s="102"/>
      <c r="C5102" s="102"/>
      <c r="D5102" s="103"/>
      <c r="E5102" s="102"/>
    </row>
    <row r="5103" spans="1:5">
      <c r="A5103" s="102"/>
      <c r="B5103" s="102"/>
      <c r="C5103" s="102"/>
      <c r="D5103" s="103"/>
      <c r="E5103" s="102"/>
    </row>
    <row r="5104" spans="1:5">
      <c r="A5104" s="102"/>
      <c r="B5104" s="102"/>
      <c r="C5104" s="102"/>
      <c r="D5104" s="103"/>
      <c r="E5104" s="102"/>
    </row>
    <row r="5105" spans="1:5">
      <c r="A5105" s="102"/>
      <c r="B5105" s="102"/>
      <c r="C5105" s="102"/>
      <c r="D5105" s="103"/>
      <c r="E5105" s="102"/>
    </row>
    <row r="5106" spans="1:5">
      <c r="A5106" s="102"/>
      <c r="B5106" s="102"/>
      <c r="C5106" s="102"/>
      <c r="D5106" s="103"/>
      <c r="E5106" s="102"/>
    </row>
    <row r="5107" spans="1:5">
      <c r="A5107" s="102"/>
      <c r="B5107" s="102"/>
      <c r="C5107" s="102"/>
      <c r="D5107" s="103"/>
      <c r="E5107" s="102"/>
    </row>
    <row r="5108" spans="1:5">
      <c r="A5108" s="102"/>
      <c r="B5108" s="102"/>
      <c r="C5108" s="102"/>
      <c r="D5108" s="103"/>
      <c r="E5108" s="102"/>
    </row>
    <row r="5109" spans="1:5">
      <c r="A5109" s="102"/>
      <c r="B5109" s="102"/>
      <c r="C5109" s="102"/>
      <c r="D5109" s="103"/>
      <c r="E5109" s="102"/>
    </row>
    <row r="5110" spans="1:5">
      <c r="A5110" s="102"/>
      <c r="B5110" s="102"/>
      <c r="C5110" s="102"/>
      <c r="D5110" s="103"/>
      <c r="E5110" s="102"/>
    </row>
    <row r="5111" spans="1:5">
      <c r="A5111" s="102"/>
      <c r="B5111" s="102"/>
      <c r="C5111" s="102"/>
      <c r="D5111" s="103"/>
      <c r="E5111" s="102"/>
    </row>
    <row r="5112" spans="1:5">
      <c r="A5112" s="102"/>
      <c r="B5112" s="102"/>
      <c r="C5112" s="102"/>
      <c r="D5112" s="103"/>
      <c r="E5112" s="102"/>
    </row>
    <row r="5113" spans="1:5">
      <c r="A5113" s="102"/>
      <c r="B5113" s="102"/>
      <c r="C5113" s="102"/>
      <c r="D5113" s="103"/>
      <c r="E5113" s="102"/>
    </row>
    <row r="5114" spans="1:5">
      <c r="A5114" s="102"/>
      <c r="B5114" s="102"/>
      <c r="C5114" s="102"/>
      <c r="D5114" s="103"/>
      <c r="E5114" s="102"/>
    </row>
    <row r="5115" spans="1:5">
      <c r="A5115" s="102"/>
      <c r="B5115" s="102"/>
      <c r="C5115" s="102"/>
      <c r="D5115" s="103"/>
      <c r="E5115" s="102"/>
    </row>
    <row r="5116" spans="1:5">
      <c r="A5116" s="102"/>
      <c r="B5116" s="102"/>
      <c r="C5116" s="102"/>
      <c r="D5116" s="103"/>
      <c r="E5116" s="102"/>
    </row>
    <row r="5117" spans="1:5">
      <c r="A5117" s="102"/>
      <c r="B5117" s="102"/>
      <c r="C5117" s="102"/>
      <c r="D5117" s="103"/>
      <c r="E5117" s="102"/>
    </row>
    <row r="5118" spans="1:5">
      <c r="A5118" s="102"/>
      <c r="B5118" s="102"/>
      <c r="C5118" s="102"/>
      <c r="D5118" s="103"/>
      <c r="E5118" s="102"/>
    </row>
    <row r="5119" spans="1:5">
      <c r="A5119" s="102"/>
      <c r="B5119" s="102"/>
      <c r="C5119" s="102"/>
      <c r="D5119" s="103"/>
      <c r="E5119" s="102"/>
    </row>
    <row r="5120" spans="1:5">
      <c r="A5120" s="102"/>
      <c r="B5120" s="102"/>
      <c r="C5120" s="102"/>
      <c r="D5120" s="103"/>
      <c r="E5120" s="102"/>
    </row>
    <row r="5121" spans="1:5">
      <c r="A5121" s="102"/>
      <c r="B5121" s="102"/>
      <c r="C5121" s="102"/>
      <c r="D5121" s="103"/>
      <c r="E5121" s="102"/>
    </row>
    <row r="5122" spans="1:5">
      <c r="A5122" s="102"/>
      <c r="B5122" s="102"/>
      <c r="C5122" s="102"/>
      <c r="D5122" s="103"/>
      <c r="E5122" s="102"/>
    </row>
    <row r="5123" spans="1:5">
      <c r="A5123" s="102"/>
      <c r="B5123" s="102"/>
      <c r="C5123" s="102"/>
      <c r="D5123" s="103"/>
      <c r="E5123" s="102"/>
    </row>
    <row r="5124" spans="1:5">
      <c r="A5124" s="102"/>
      <c r="B5124" s="102"/>
      <c r="C5124" s="102"/>
      <c r="D5124" s="103"/>
      <c r="E5124" s="102"/>
    </row>
    <row r="5125" spans="1:5">
      <c r="A5125" s="102"/>
      <c r="B5125" s="102"/>
      <c r="C5125" s="102"/>
      <c r="D5125" s="103"/>
      <c r="E5125" s="102"/>
    </row>
    <row r="5126" spans="1:5">
      <c r="A5126" s="102"/>
      <c r="B5126" s="102"/>
      <c r="C5126" s="102"/>
      <c r="D5126" s="103"/>
      <c r="E5126" s="102"/>
    </row>
    <row r="5127" spans="1:5">
      <c r="A5127" s="102"/>
      <c r="B5127" s="102"/>
      <c r="C5127" s="102"/>
      <c r="D5127" s="103"/>
      <c r="E5127" s="102"/>
    </row>
    <row r="5128" spans="1:5">
      <c r="A5128" s="102"/>
      <c r="B5128" s="102"/>
      <c r="C5128" s="102"/>
      <c r="D5128" s="103"/>
      <c r="E5128" s="102"/>
    </row>
    <row r="5129" spans="1:5">
      <c r="A5129" s="102"/>
      <c r="B5129" s="102"/>
      <c r="C5129" s="102"/>
      <c r="D5129" s="103"/>
      <c r="E5129" s="102"/>
    </row>
    <row r="5130" spans="1:5">
      <c r="A5130" s="102"/>
      <c r="B5130" s="102"/>
      <c r="C5130" s="102"/>
      <c r="D5130" s="103"/>
      <c r="E5130" s="102"/>
    </row>
    <row r="5131" spans="1:5">
      <c r="A5131" s="102"/>
      <c r="B5131" s="102"/>
      <c r="C5131" s="102"/>
      <c r="D5131" s="103"/>
      <c r="E5131" s="102"/>
    </row>
    <row r="5132" spans="1:5">
      <c r="A5132" s="102"/>
      <c r="B5132" s="102"/>
      <c r="C5132" s="102"/>
      <c r="D5132" s="103"/>
      <c r="E5132" s="102"/>
    </row>
    <row r="5133" spans="1:5">
      <c r="A5133" s="102"/>
      <c r="B5133" s="102"/>
      <c r="C5133" s="102"/>
      <c r="D5133" s="103"/>
      <c r="E5133" s="102"/>
    </row>
    <row r="5134" spans="1:5">
      <c r="A5134" s="102"/>
      <c r="B5134" s="102"/>
      <c r="C5134" s="102"/>
      <c r="D5134" s="103"/>
      <c r="E5134" s="102"/>
    </row>
    <row r="5135" spans="1:5">
      <c r="A5135" s="102"/>
      <c r="B5135" s="102"/>
      <c r="C5135" s="102"/>
      <c r="D5135" s="103"/>
      <c r="E5135" s="102"/>
    </row>
    <row r="5136" spans="1:5">
      <c r="A5136" s="102"/>
      <c r="B5136" s="102"/>
      <c r="C5136" s="102"/>
      <c r="D5136" s="103"/>
      <c r="E5136" s="102"/>
    </row>
    <row r="5137" spans="1:5">
      <c r="A5137" s="102"/>
      <c r="B5137" s="102"/>
      <c r="C5137" s="102"/>
      <c r="D5137" s="103"/>
      <c r="E5137" s="102"/>
    </row>
    <row r="5138" spans="1:5">
      <c r="A5138" s="102"/>
      <c r="B5138" s="102"/>
      <c r="C5138" s="102"/>
      <c r="D5138" s="103"/>
      <c r="E5138" s="102"/>
    </row>
    <row r="5139" spans="1:5">
      <c r="A5139" s="102"/>
      <c r="B5139" s="102"/>
      <c r="C5139" s="102"/>
      <c r="D5139" s="103"/>
      <c r="E5139" s="102"/>
    </row>
    <row r="5140" spans="1:5">
      <c r="A5140" s="102"/>
      <c r="B5140" s="102"/>
      <c r="C5140" s="102"/>
      <c r="D5140" s="103"/>
      <c r="E5140" s="102"/>
    </row>
    <row r="5141" spans="1:5">
      <c r="A5141" s="102"/>
      <c r="B5141" s="102"/>
      <c r="C5141" s="102"/>
      <c r="D5141" s="103"/>
      <c r="E5141" s="102"/>
    </row>
    <row r="5142" spans="1:5">
      <c r="A5142" s="102"/>
      <c r="B5142" s="102"/>
      <c r="C5142" s="102"/>
      <c r="D5142" s="103"/>
      <c r="E5142" s="102"/>
    </row>
    <row r="5143" spans="1:5">
      <c r="A5143" s="102"/>
      <c r="B5143" s="102"/>
      <c r="C5143" s="102"/>
      <c r="D5143" s="103"/>
      <c r="E5143" s="102"/>
    </row>
    <row r="5144" spans="1:5">
      <c r="A5144" s="102"/>
      <c r="B5144" s="102"/>
      <c r="C5144" s="102"/>
      <c r="D5144" s="103"/>
      <c r="E5144" s="102"/>
    </row>
    <row r="5145" spans="1:5">
      <c r="A5145" s="102"/>
      <c r="B5145" s="102"/>
      <c r="C5145" s="102"/>
      <c r="D5145" s="103"/>
      <c r="E5145" s="102"/>
    </row>
    <row r="5146" spans="1:5">
      <c r="A5146" s="102"/>
      <c r="B5146" s="102"/>
      <c r="C5146" s="102"/>
      <c r="D5146" s="103"/>
      <c r="E5146" s="102"/>
    </row>
    <row r="5147" spans="1:5">
      <c r="A5147" s="102"/>
      <c r="B5147" s="102"/>
      <c r="C5147" s="102"/>
      <c r="D5147" s="103"/>
      <c r="E5147" s="102"/>
    </row>
    <row r="5148" spans="1:5">
      <c r="A5148" s="102"/>
      <c r="B5148" s="102"/>
      <c r="C5148" s="102"/>
      <c r="D5148" s="103"/>
      <c r="E5148" s="102"/>
    </row>
    <row r="5149" spans="1:5">
      <c r="A5149" s="102"/>
      <c r="B5149" s="102"/>
      <c r="C5149" s="102"/>
      <c r="D5149" s="103"/>
      <c r="E5149" s="102"/>
    </row>
    <row r="5150" spans="1:5">
      <c r="A5150" s="102"/>
      <c r="B5150" s="102"/>
      <c r="C5150" s="102"/>
      <c r="D5150" s="103"/>
      <c r="E5150" s="102"/>
    </row>
    <row r="5151" spans="1:5">
      <c r="A5151" s="102"/>
      <c r="B5151" s="102"/>
      <c r="C5151" s="102"/>
      <c r="D5151" s="103"/>
      <c r="E5151" s="102"/>
    </row>
    <row r="5152" spans="1:5">
      <c r="A5152" s="102"/>
      <c r="B5152" s="102"/>
      <c r="C5152" s="102"/>
      <c r="D5152" s="103"/>
      <c r="E5152" s="102"/>
    </row>
    <row r="5153" spans="1:5">
      <c r="A5153" s="102"/>
      <c r="B5153" s="102"/>
      <c r="C5153" s="102"/>
      <c r="D5153" s="103"/>
      <c r="E5153" s="102"/>
    </row>
    <row r="5154" spans="1:5">
      <c r="A5154" s="102"/>
      <c r="B5154" s="102"/>
      <c r="C5154" s="102"/>
      <c r="D5154" s="103"/>
      <c r="E5154" s="102"/>
    </row>
    <row r="5155" spans="1:5">
      <c r="A5155" s="102"/>
      <c r="B5155" s="102"/>
      <c r="C5155" s="102"/>
      <c r="D5155" s="103"/>
      <c r="E5155" s="102"/>
    </row>
    <row r="5156" spans="1:5">
      <c r="A5156" s="102"/>
      <c r="B5156" s="102"/>
      <c r="C5156" s="102"/>
      <c r="D5156" s="103"/>
      <c r="E5156" s="102"/>
    </row>
    <row r="5157" spans="1:5">
      <c r="A5157" s="102"/>
      <c r="B5157" s="102"/>
      <c r="C5157" s="102"/>
      <c r="D5157" s="103"/>
      <c r="E5157" s="102"/>
    </row>
    <row r="5158" spans="1:5">
      <c r="A5158" s="102"/>
      <c r="B5158" s="102"/>
      <c r="C5158" s="102"/>
      <c r="D5158" s="103"/>
      <c r="E5158" s="102"/>
    </row>
    <row r="5159" spans="1:5">
      <c r="A5159" s="102"/>
      <c r="B5159" s="102"/>
      <c r="C5159" s="102"/>
      <c r="D5159" s="103"/>
      <c r="E5159" s="102"/>
    </row>
    <row r="5160" spans="1:5">
      <c r="A5160" s="102"/>
      <c r="B5160" s="102"/>
      <c r="C5160" s="102"/>
      <c r="D5160" s="103"/>
      <c r="E5160" s="102"/>
    </row>
    <row r="5161" spans="1:5">
      <c r="A5161" s="102"/>
      <c r="B5161" s="102"/>
      <c r="C5161" s="102"/>
      <c r="D5161" s="103"/>
      <c r="E5161" s="102"/>
    </row>
    <row r="5162" spans="1:5">
      <c r="A5162" s="102"/>
      <c r="B5162" s="102"/>
      <c r="C5162" s="102"/>
      <c r="D5162" s="103"/>
      <c r="E5162" s="102"/>
    </row>
    <row r="5163" spans="1:5">
      <c r="A5163" s="102"/>
      <c r="B5163" s="102"/>
      <c r="C5163" s="102"/>
      <c r="D5163" s="103"/>
      <c r="E5163" s="102"/>
    </row>
    <row r="5164" spans="1:5">
      <c r="A5164" s="102"/>
      <c r="B5164" s="102"/>
      <c r="C5164" s="102"/>
      <c r="D5164" s="103"/>
      <c r="E5164" s="102"/>
    </row>
    <row r="5165" spans="1:5">
      <c r="A5165" s="102"/>
      <c r="B5165" s="102"/>
      <c r="C5165" s="102"/>
      <c r="D5165" s="103"/>
      <c r="E5165" s="102"/>
    </row>
    <row r="5166" spans="1:5">
      <c r="A5166" s="102"/>
      <c r="B5166" s="102"/>
      <c r="C5166" s="102"/>
      <c r="D5166" s="103"/>
      <c r="E5166" s="102"/>
    </row>
    <row r="5167" spans="1:5">
      <c r="A5167" s="102"/>
      <c r="B5167" s="102"/>
      <c r="C5167" s="102"/>
      <c r="D5167" s="103"/>
      <c r="E5167" s="102"/>
    </row>
    <row r="5168" spans="1:5">
      <c r="A5168" s="102"/>
      <c r="B5168" s="102"/>
      <c r="C5168" s="102"/>
      <c r="D5168" s="103"/>
      <c r="E5168" s="102"/>
    </row>
    <row r="5169" spans="1:5">
      <c r="A5169" s="102"/>
      <c r="B5169" s="102"/>
      <c r="C5169" s="102"/>
      <c r="D5169" s="103"/>
      <c r="E5169" s="102"/>
    </row>
    <row r="5170" spans="1:5">
      <c r="A5170" s="102"/>
      <c r="B5170" s="102"/>
      <c r="C5170" s="102"/>
      <c r="D5170" s="103"/>
      <c r="E5170" s="102"/>
    </row>
    <row r="5171" spans="1:5">
      <c r="A5171" s="102"/>
      <c r="B5171" s="102"/>
      <c r="C5171" s="102"/>
      <c r="D5171" s="103"/>
      <c r="E5171" s="102"/>
    </row>
    <row r="5172" spans="1:5">
      <c r="A5172" s="102"/>
      <c r="B5172" s="102"/>
      <c r="C5172" s="102"/>
      <c r="D5172" s="103"/>
      <c r="E5172" s="102"/>
    </row>
    <row r="5173" spans="1:5">
      <c r="A5173" s="102"/>
      <c r="B5173" s="102"/>
      <c r="C5173" s="102"/>
      <c r="D5173" s="103"/>
      <c r="E5173" s="102"/>
    </row>
    <row r="5174" spans="1:5">
      <c r="A5174" s="102"/>
      <c r="B5174" s="102"/>
      <c r="C5174" s="102"/>
      <c r="D5174" s="103"/>
      <c r="E5174" s="102"/>
    </row>
    <row r="5175" spans="1:5">
      <c r="A5175" s="102"/>
      <c r="B5175" s="102"/>
      <c r="C5175" s="102"/>
      <c r="D5175" s="103"/>
      <c r="E5175" s="102"/>
    </row>
    <row r="5176" spans="1:5">
      <c r="A5176" s="102"/>
      <c r="B5176" s="102"/>
      <c r="C5176" s="102"/>
      <c r="D5176" s="103"/>
      <c r="E5176" s="102"/>
    </row>
    <row r="5177" spans="1:5">
      <c r="A5177" s="102"/>
      <c r="B5177" s="102"/>
      <c r="C5177" s="102"/>
      <c r="D5177" s="103"/>
      <c r="E5177" s="102"/>
    </row>
    <row r="5178" spans="1:5">
      <c r="A5178" s="102"/>
      <c r="B5178" s="102"/>
      <c r="C5178" s="102"/>
      <c r="D5178" s="103"/>
      <c r="E5178" s="102"/>
    </row>
    <row r="5179" spans="1:5">
      <c r="A5179" s="102"/>
      <c r="B5179" s="102"/>
      <c r="C5179" s="102"/>
      <c r="D5179" s="103"/>
      <c r="E5179" s="102"/>
    </row>
    <row r="5180" spans="1:5">
      <c r="A5180" s="102"/>
      <c r="B5180" s="102"/>
      <c r="C5180" s="102"/>
      <c r="D5180" s="103"/>
      <c r="E5180" s="102"/>
    </row>
    <row r="5181" spans="1:5">
      <c r="A5181" s="102"/>
      <c r="B5181" s="102"/>
      <c r="C5181" s="102"/>
      <c r="D5181" s="103"/>
      <c r="E5181" s="102"/>
    </row>
    <row r="5182" spans="1:5">
      <c r="A5182" s="102"/>
      <c r="B5182" s="102"/>
      <c r="C5182" s="102"/>
      <c r="D5182" s="103"/>
      <c r="E5182" s="102"/>
    </row>
    <row r="5183" spans="1:5">
      <c r="A5183" s="102"/>
      <c r="B5183" s="102"/>
      <c r="C5183" s="102"/>
      <c r="D5183" s="103"/>
      <c r="E5183" s="102"/>
    </row>
    <row r="5184" spans="1:5">
      <c r="A5184" s="102"/>
      <c r="B5184" s="102"/>
      <c r="C5184" s="102"/>
      <c r="D5184" s="103"/>
      <c r="E5184" s="102"/>
    </row>
    <row r="5185" spans="1:5">
      <c r="A5185" s="102"/>
      <c r="B5185" s="102"/>
      <c r="C5185" s="102"/>
      <c r="D5185" s="103"/>
      <c r="E5185" s="102"/>
    </row>
    <row r="5186" spans="1:5">
      <c r="A5186" s="102"/>
      <c r="B5186" s="102"/>
      <c r="C5186" s="102"/>
      <c r="D5186" s="103"/>
      <c r="E5186" s="102"/>
    </row>
    <row r="5187" spans="1:5">
      <c r="A5187" s="102"/>
      <c r="B5187" s="102"/>
      <c r="C5187" s="102"/>
      <c r="D5187" s="103"/>
      <c r="E5187" s="102"/>
    </row>
    <row r="5188" spans="1:5">
      <c r="A5188" s="102"/>
      <c r="B5188" s="102"/>
      <c r="C5188" s="102"/>
      <c r="D5188" s="103"/>
      <c r="E5188" s="102"/>
    </row>
    <row r="5189" spans="1:5">
      <c r="A5189" s="102"/>
      <c r="B5189" s="102"/>
      <c r="C5189" s="102"/>
      <c r="D5189" s="103"/>
      <c r="E5189" s="102"/>
    </row>
    <row r="5190" spans="1:5">
      <c r="A5190" s="102"/>
      <c r="B5190" s="102"/>
      <c r="C5190" s="102"/>
      <c r="D5190" s="103"/>
      <c r="E5190" s="102"/>
    </row>
    <row r="5191" spans="1:5">
      <c r="A5191" s="102"/>
      <c r="B5191" s="102"/>
      <c r="C5191" s="102"/>
      <c r="D5191" s="103"/>
      <c r="E5191" s="102"/>
    </row>
    <row r="5192" spans="1:5">
      <c r="A5192" s="102"/>
      <c r="B5192" s="102"/>
      <c r="C5192" s="102"/>
      <c r="D5192" s="103"/>
      <c r="E5192" s="102"/>
    </row>
    <row r="5193" spans="1:5">
      <c r="A5193" s="102"/>
      <c r="B5193" s="102"/>
      <c r="C5193" s="102"/>
      <c r="D5193" s="103"/>
      <c r="E5193" s="102"/>
    </row>
    <row r="5194" spans="1:5">
      <c r="A5194" s="102"/>
      <c r="B5194" s="102"/>
      <c r="C5194" s="102"/>
      <c r="D5194" s="103"/>
      <c r="E5194" s="102"/>
    </row>
    <row r="5195" spans="1:5">
      <c r="A5195" s="102"/>
      <c r="B5195" s="102"/>
      <c r="C5195" s="102"/>
      <c r="D5195" s="103"/>
      <c r="E5195" s="102"/>
    </row>
    <row r="5196" spans="1:5">
      <c r="A5196" s="102"/>
      <c r="B5196" s="102"/>
      <c r="C5196" s="102"/>
      <c r="D5196" s="103"/>
      <c r="E5196" s="102"/>
    </row>
    <row r="5197" spans="1:5">
      <c r="A5197" s="102"/>
      <c r="B5197" s="102"/>
      <c r="C5197" s="102"/>
      <c r="D5197" s="103"/>
      <c r="E5197" s="102"/>
    </row>
    <row r="5198" spans="1:5">
      <c r="A5198" s="102"/>
      <c r="B5198" s="102"/>
      <c r="C5198" s="102"/>
      <c r="D5198" s="103"/>
      <c r="E5198" s="102"/>
    </row>
    <row r="5199" spans="1:5">
      <c r="A5199" s="102"/>
      <c r="B5199" s="102"/>
      <c r="C5199" s="102"/>
      <c r="D5199" s="103"/>
      <c r="E5199" s="102"/>
    </row>
    <row r="5200" spans="1:5">
      <c r="A5200" s="102"/>
      <c r="B5200" s="102"/>
      <c r="C5200" s="102"/>
      <c r="D5200" s="103"/>
      <c r="E5200" s="102"/>
    </row>
    <row r="5201" spans="1:5">
      <c r="A5201" s="102"/>
      <c r="B5201" s="102"/>
      <c r="C5201" s="102"/>
      <c r="D5201" s="103"/>
      <c r="E5201" s="102"/>
    </row>
    <row r="5202" spans="1:5">
      <c r="A5202" s="102"/>
      <c r="B5202" s="102"/>
      <c r="C5202" s="102"/>
      <c r="D5202" s="103"/>
      <c r="E5202" s="102"/>
    </row>
    <row r="5203" spans="1:5">
      <c r="A5203" s="102"/>
      <c r="B5203" s="102"/>
      <c r="C5203" s="102"/>
      <c r="D5203" s="103"/>
      <c r="E5203" s="102"/>
    </row>
    <row r="5204" spans="1:5">
      <c r="A5204" s="102"/>
      <c r="B5204" s="102"/>
      <c r="C5204" s="102"/>
      <c r="D5204" s="103"/>
      <c r="E5204" s="102"/>
    </row>
    <row r="5205" spans="1:5">
      <c r="A5205" s="102"/>
      <c r="B5205" s="102"/>
      <c r="C5205" s="102"/>
      <c r="D5205" s="103"/>
      <c r="E5205" s="102"/>
    </row>
    <row r="5206" spans="1:5">
      <c r="A5206" s="102"/>
      <c r="B5206" s="102"/>
      <c r="C5206" s="102"/>
      <c r="D5206" s="103"/>
      <c r="E5206" s="102"/>
    </row>
    <row r="5207" spans="1:5">
      <c r="A5207" s="102"/>
      <c r="B5207" s="102"/>
      <c r="C5207" s="102"/>
      <c r="D5207" s="103"/>
      <c r="E5207" s="102"/>
    </row>
    <row r="5208" spans="1:5">
      <c r="A5208" s="102"/>
      <c r="B5208" s="102"/>
      <c r="C5208" s="102"/>
      <c r="D5208" s="103"/>
      <c r="E5208" s="102"/>
    </row>
    <row r="5209" spans="1:5">
      <c r="A5209" s="102"/>
      <c r="B5209" s="102"/>
      <c r="C5209" s="102"/>
      <c r="D5209" s="103"/>
      <c r="E5209" s="102"/>
    </row>
    <row r="5210" spans="1:5">
      <c r="A5210" s="102"/>
      <c r="B5210" s="102"/>
      <c r="C5210" s="102"/>
      <c r="D5210" s="103"/>
      <c r="E5210" s="102"/>
    </row>
    <row r="5211" spans="1:5">
      <c r="A5211" s="102"/>
      <c r="B5211" s="102"/>
      <c r="C5211" s="102"/>
      <c r="D5211" s="103"/>
      <c r="E5211" s="102"/>
    </row>
    <row r="5212" spans="1:5">
      <c r="A5212" s="102"/>
      <c r="B5212" s="102"/>
      <c r="C5212" s="102"/>
      <c r="D5212" s="103"/>
      <c r="E5212" s="102"/>
    </row>
    <row r="5213" spans="1:5">
      <c r="A5213" s="102"/>
      <c r="B5213" s="102"/>
      <c r="C5213" s="102"/>
      <c r="D5213" s="103"/>
      <c r="E5213" s="102"/>
    </row>
    <row r="5214" spans="1:5">
      <c r="A5214" s="102"/>
      <c r="B5214" s="102"/>
      <c r="C5214" s="102"/>
      <c r="D5214" s="103"/>
      <c r="E5214" s="102"/>
    </row>
    <row r="5215" spans="1:5">
      <c r="A5215" s="102"/>
      <c r="B5215" s="102"/>
      <c r="C5215" s="102"/>
      <c r="D5215" s="103"/>
      <c r="E5215" s="102"/>
    </row>
    <row r="5216" spans="1:5">
      <c r="A5216" s="102"/>
      <c r="B5216" s="102"/>
      <c r="C5216" s="102"/>
      <c r="D5216" s="103"/>
      <c r="E5216" s="102"/>
    </row>
    <row r="5217" spans="1:5">
      <c r="A5217" s="102"/>
      <c r="B5217" s="102"/>
      <c r="C5217" s="102"/>
      <c r="D5217" s="103"/>
      <c r="E5217" s="102"/>
    </row>
    <row r="5218" spans="1:5">
      <c r="A5218" s="102"/>
      <c r="B5218" s="102"/>
      <c r="C5218" s="102"/>
      <c r="D5218" s="103"/>
      <c r="E5218" s="102"/>
    </row>
    <row r="5219" spans="1:5">
      <c r="A5219" s="102"/>
      <c r="B5219" s="102"/>
      <c r="C5219" s="102"/>
      <c r="D5219" s="103"/>
      <c r="E5219" s="102"/>
    </row>
    <row r="5220" spans="1:5">
      <c r="A5220" s="102"/>
      <c r="B5220" s="102"/>
      <c r="C5220" s="102"/>
      <c r="D5220" s="103"/>
      <c r="E5220" s="102"/>
    </row>
    <row r="5221" spans="1:5">
      <c r="A5221" s="102"/>
      <c r="B5221" s="102"/>
      <c r="C5221" s="102"/>
      <c r="D5221" s="103"/>
      <c r="E5221" s="102"/>
    </row>
    <row r="5222" spans="1:5">
      <c r="A5222" s="102"/>
      <c r="B5222" s="102"/>
      <c r="C5222" s="102"/>
      <c r="D5222" s="103"/>
      <c r="E5222" s="102"/>
    </row>
    <row r="5223" spans="1:5">
      <c r="A5223" s="102"/>
      <c r="B5223" s="102"/>
      <c r="C5223" s="102"/>
      <c r="D5223" s="103"/>
      <c r="E5223" s="102"/>
    </row>
    <row r="5224" spans="1:5">
      <c r="A5224" s="102"/>
      <c r="B5224" s="102"/>
      <c r="C5224" s="102"/>
      <c r="D5224" s="103"/>
      <c r="E5224" s="102"/>
    </row>
    <row r="5225" spans="1:5">
      <c r="A5225" s="102"/>
      <c r="B5225" s="102"/>
      <c r="C5225" s="102"/>
      <c r="D5225" s="103"/>
      <c r="E5225" s="102"/>
    </row>
    <row r="5226" spans="1:5">
      <c r="A5226" s="102"/>
      <c r="B5226" s="102"/>
      <c r="C5226" s="102"/>
      <c r="D5226" s="103"/>
      <c r="E5226" s="102"/>
    </row>
    <row r="5227" spans="1:5">
      <c r="A5227" s="102"/>
      <c r="B5227" s="102"/>
      <c r="C5227" s="102"/>
      <c r="D5227" s="103"/>
      <c r="E5227" s="102"/>
    </row>
    <row r="5228" spans="1:5">
      <c r="A5228" s="102"/>
      <c r="B5228" s="102"/>
      <c r="C5228" s="102"/>
      <c r="D5228" s="103"/>
      <c r="E5228" s="102"/>
    </row>
    <row r="5229" spans="1:5">
      <c r="A5229" s="102"/>
      <c r="B5229" s="102"/>
      <c r="C5229" s="102"/>
      <c r="D5229" s="103"/>
      <c r="E5229" s="102"/>
    </row>
    <row r="5230" spans="1:5">
      <c r="A5230" s="102"/>
      <c r="B5230" s="102"/>
      <c r="C5230" s="102"/>
      <c r="D5230" s="103"/>
      <c r="E5230" s="102"/>
    </row>
    <row r="5231" spans="1:5">
      <c r="A5231" s="102"/>
      <c r="B5231" s="102"/>
      <c r="C5231" s="102"/>
      <c r="D5231" s="103"/>
      <c r="E5231" s="102"/>
    </row>
    <row r="5232" spans="1:5">
      <c r="A5232" s="102"/>
      <c r="B5232" s="102"/>
      <c r="C5232" s="102"/>
      <c r="D5232" s="103"/>
      <c r="E5232" s="102"/>
    </row>
    <row r="5233" spans="1:5">
      <c r="A5233" s="102"/>
      <c r="B5233" s="102"/>
      <c r="C5233" s="102"/>
      <c r="D5233" s="103"/>
      <c r="E5233" s="102"/>
    </row>
    <row r="5234" spans="1:5">
      <c r="A5234" s="102"/>
      <c r="B5234" s="102"/>
      <c r="C5234" s="102"/>
      <c r="D5234" s="103"/>
      <c r="E5234" s="102"/>
    </row>
    <row r="5235" spans="1:5">
      <c r="A5235" s="102"/>
      <c r="B5235" s="102"/>
      <c r="C5235" s="102"/>
      <c r="D5235" s="103"/>
      <c r="E5235" s="102"/>
    </row>
    <row r="5236" spans="1:5">
      <c r="A5236" s="102"/>
      <c r="B5236" s="102"/>
      <c r="C5236" s="102"/>
      <c r="D5236" s="103"/>
      <c r="E5236" s="102"/>
    </row>
    <row r="5237" spans="1:5">
      <c r="A5237" s="102"/>
      <c r="B5237" s="102"/>
      <c r="C5237" s="102"/>
      <c r="D5237" s="103"/>
      <c r="E5237" s="102"/>
    </row>
    <row r="5238" spans="1:5">
      <c r="A5238" s="102"/>
      <c r="B5238" s="102"/>
      <c r="C5238" s="102"/>
      <c r="D5238" s="103"/>
      <c r="E5238" s="102"/>
    </row>
    <row r="5239" spans="1:5">
      <c r="A5239" s="102"/>
      <c r="B5239" s="102"/>
      <c r="C5239" s="102"/>
      <c r="D5239" s="103"/>
      <c r="E5239" s="102"/>
    </row>
    <row r="5240" spans="1:5">
      <c r="A5240" s="102"/>
      <c r="B5240" s="102"/>
      <c r="C5240" s="102"/>
      <c r="D5240" s="103"/>
      <c r="E5240" s="102"/>
    </row>
    <row r="5241" spans="1:5">
      <c r="A5241" s="102"/>
      <c r="B5241" s="102"/>
      <c r="C5241" s="102"/>
      <c r="D5241" s="103"/>
      <c r="E5241" s="102"/>
    </row>
    <row r="5242" spans="1:5">
      <c r="A5242" s="102"/>
      <c r="B5242" s="102"/>
      <c r="C5242" s="102"/>
      <c r="D5242" s="103"/>
      <c r="E5242" s="102"/>
    </row>
    <row r="5243" spans="1:5">
      <c r="A5243" s="102"/>
      <c r="B5243" s="102"/>
      <c r="C5243" s="102"/>
      <c r="D5243" s="103"/>
      <c r="E5243" s="102"/>
    </row>
    <row r="5244" spans="1:5">
      <c r="A5244" s="102"/>
      <c r="B5244" s="102"/>
      <c r="C5244" s="102"/>
      <c r="D5244" s="103"/>
      <c r="E5244" s="102"/>
    </row>
    <row r="5245" spans="1:5">
      <c r="A5245" s="102"/>
      <c r="B5245" s="102"/>
      <c r="C5245" s="102"/>
      <c r="D5245" s="103"/>
      <c r="E5245" s="102"/>
    </row>
    <row r="5246" spans="1:5">
      <c r="A5246" s="102"/>
      <c r="B5246" s="102"/>
      <c r="C5246" s="102"/>
      <c r="D5246" s="103"/>
      <c r="E5246" s="102"/>
    </row>
    <row r="5247" spans="1:5">
      <c r="A5247" s="102"/>
      <c r="B5247" s="102"/>
      <c r="C5247" s="102"/>
      <c r="D5247" s="103"/>
      <c r="E5247" s="102"/>
    </row>
    <row r="5248" spans="1:5">
      <c r="A5248" s="102"/>
      <c r="B5248" s="102"/>
      <c r="C5248" s="102"/>
      <c r="D5248" s="103"/>
      <c r="E5248" s="102"/>
    </row>
    <row r="5249" spans="1:5">
      <c r="A5249" s="102"/>
      <c r="B5249" s="102"/>
      <c r="C5249" s="102"/>
      <c r="D5249" s="103"/>
      <c r="E5249" s="102"/>
    </row>
    <row r="5250" spans="1:5">
      <c r="A5250" s="102"/>
      <c r="B5250" s="102"/>
      <c r="C5250" s="102"/>
      <c r="D5250" s="103"/>
      <c r="E5250" s="102"/>
    </row>
    <row r="5251" spans="1:5">
      <c r="A5251" s="102"/>
      <c r="B5251" s="102"/>
      <c r="C5251" s="102"/>
      <c r="D5251" s="103"/>
      <c r="E5251" s="102"/>
    </row>
    <row r="5252" spans="1:5">
      <c r="A5252" s="102"/>
      <c r="B5252" s="102"/>
      <c r="C5252" s="102"/>
      <c r="D5252" s="103"/>
      <c r="E5252" s="102"/>
    </row>
    <row r="5253" spans="1:5">
      <c r="A5253" s="102"/>
      <c r="B5253" s="102"/>
      <c r="C5253" s="102"/>
      <c r="D5253" s="103"/>
      <c r="E5253" s="102"/>
    </row>
    <row r="5254" spans="1:5">
      <c r="A5254" s="102"/>
      <c r="B5254" s="102"/>
      <c r="C5254" s="102"/>
      <c r="D5254" s="103"/>
      <c r="E5254" s="102"/>
    </row>
    <row r="5255" spans="1:5">
      <c r="A5255" s="102"/>
      <c r="B5255" s="102"/>
      <c r="C5255" s="102"/>
      <c r="D5255" s="103"/>
      <c r="E5255" s="102"/>
    </row>
    <row r="5256" spans="1:5">
      <c r="A5256" s="102"/>
      <c r="B5256" s="102"/>
      <c r="C5256" s="102"/>
      <c r="D5256" s="103"/>
      <c r="E5256" s="102"/>
    </row>
    <row r="5257" spans="1:5">
      <c r="A5257" s="102"/>
      <c r="B5257" s="102"/>
      <c r="C5257" s="102"/>
      <c r="D5257" s="103"/>
      <c r="E5257" s="102"/>
    </row>
    <row r="5258" spans="1:5">
      <c r="A5258" s="102"/>
      <c r="B5258" s="102"/>
      <c r="C5258" s="102"/>
      <c r="D5258" s="103"/>
      <c r="E5258" s="102"/>
    </row>
    <row r="5259" spans="1:5">
      <c r="A5259" s="102"/>
      <c r="B5259" s="102"/>
      <c r="C5259" s="102"/>
      <c r="D5259" s="103"/>
      <c r="E5259" s="102"/>
    </row>
    <row r="5260" spans="1:5">
      <c r="A5260" s="102"/>
      <c r="B5260" s="102"/>
      <c r="C5260" s="102"/>
      <c r="D5260" s="103"/>
      <c r="E5260" s="102"/>
    </row>
    <row r="5261" spans="1:5">
      <c r="A5261" s="102"/>
      <c r="B5261" s="102"/>
      <c r="C5261" s="102"/>
      <c r="D5261" s="103"/>
      <c r="E5261" s="102"/>
    </row>
    <row r="5262" spans="1:5">
      <c r="A5262" s="102"/>
      <c r="B5262" s="102"/>
      <c r="C5262" s="102"/>
      <c r="D5262" s="103"/>
      <c r="E5262" s="102"/>
    </row>
    <row r="5263" spans="1:5">
      <c r="A5263" s="102"/>
      <c r="B5263" s="102"/>
      <c r="C5263" s="102"/>
      <c r="D5263" s="103"/>
      <c r="E5263" s="102"/>
    </row>
    <row r="5264" spans="1:5">
      <c r="A5264" s="102"/>
      <c r="B5264" s="102"/>
      <c r="C5264" s="102"/>
      <c r="D5264" s="103"/>
      <c r="E5264" s="102"/>
    </row>
    <row r="5265" spans="1:5">
      <c r="A5265" s="102"/>
      <c r="B5265" s="102"/>
      <c r="C5265" s="102"/>
      <c r="D5265" s="103"/>
      <c r="E5265" s="102"/>
    </row>
    <row r="5266" spans="1:5">
      <c r="A5266" s="102"/>
      <c r="B5266" s="102"/>
      <c r="C5266" s="102"/>
      <c r="D5266" s="103"/>
      <c r="E5266" s="102"/>
    </row>
    <row r="5267" spans="1:5">
      <c r="A5267" s="102"/>
      <c r="B5267" s="102"/>
      <c r="C5267" s="102"/>
      <c r="D5267" s="103"/>
      <c r="E5267" s="102"/>
    </row>
    <row r="5268" spans="1:5">
      <c r="A5268" s="102"/>
      <c r="B5268" s="102"/>
      <c r="C5268" s="102"/>
      <c r="D5268" s="103"/>
      <c r="E5268" s="102"/>
    </row>
    <row r="5269" spans="1:5">
      <c r="A5269" s="102"/>
      <c r="B5269" s="102"/>
      <c r="C5269" s="102"/>
      <c r="D5269" s="103"/>
      <c r="E5269" s="102"/>
    </row>
    <row r="5270" spans="1:5">
      <c r="A5270" s="102"/>
      <c r="B5270" s="102"/>
      <c r="C5270" s="102"/>
      <c r="D5270" s="103"/>
      <c r="E5270" s="102"/>
    </row>
    <row r="5271" spans="1:5">
      <c r="A5271" s="102"/>
      <c r="B5271" s="102"/>
      <c r="C5271" s="102"/>
      <c r="D5271" s="103"/>
      <c r="E5271" s="102"/>
    </row>
    <row r="5272" spans="1:5">
      <c r="A5272" s="102"/>
      <c r="B5272" s="102"/>
      <c r="C5272" s="102"/>
      <c r="D5272" s="103"/>
      <c r="E5272" s="102"/>
    </row>
    <row r="5273" spans="1:5">
      <c r="A5273" s="102"/>
      <c r="B5273" s="102"/>
      <c r="C5273" s="102"/>
      <c r="D5273" s="103"/>
      <c r="E5273" s="102"/>
    </row>
    <row r="5274" spans="1:5">
      <c r="A5274" s="102"/>
      <c r="B5274" s="102"/>
      <c r="C5274" s="102"/>
      <c r="D5274" s="103"/>
      <c r="E5274" s="102"/>
    </row>
    <row r="5275" spans="1:5">
      <c r="A5275" s="102"/>
      <c r="B5275" s="102"/>
      <c r="C5275" s="102"/>
      <c r="D5275" s="103"/>
      <c r="E5275" s="102"/>
    </row>
    <row r="5276" spans="1:5">
      <c r="A5276" s="102"/>
      <c r="B5276" s="102"/>
      <c r="C5276" s="102"/>
      <c r="D5276" s="103"/>
      <c r="E5276" s="102"/>
    </row>
    <row r="5277" spans="1:5">
      <c r="A5277" s="102"/>
      <c r="B5277" s="102"/>
      <c r="C5277" s="102"/>
      <c r="D5277" s="103"/>
      <c r="E5277" s="102"/>
    </row>
    <row r="5278" spans="1:5">
      <c r="A5278" s="102"/>
      <c r="B5278" s="102"/>
      <c r="C5278" s="102"/>
      <c r="D5278" s="103"/>
      <c r="E5278" s="102"/>
    </row>
    <row r="5279" spans="1:5">
      <c r="A5279" s="102"/>
      <c r="B5279" s="102"/>
      <c r="C5279" s="102"/>
      <c r="D5279" s="103"/>
      <c r="E5279" s="102"/>
    </row>
    <row r="5280" spans="1:5">
      <c r="A5280" s="102"/>
      <c r="B5280" s="102"/>
      <c r="C5280" s="102"/>
      <c r="D5280" s="103"/>
      <c r="E5280" s="102"/>
    </row>
    <row r="5281" spans="1:5">
      <c r="A5281" s="102"/>
      <c r="B5281" s="102"/>
      <c r="C5281" s="102"/>
      <c r="D5281" s="103"/>
      <c r="E5281" s="102"/>
    </row>
    <row r="5282" spans="1:5">
      <c r="A5282" s="102"/>
      <c r="B5282" s="102"/>
      <c r="C5282" s="102"/>
      <c r="D5282" s="103"/>
      <c r="E5282" s="102"/>
    </row>
    <row r="5283" spans="1:5">
      <c r="A5283" s="102"/>
      <c r="B5283" s="102"/>
      <c r="C5283" s="102"/>
      <c r="D5283" s="103"/>
      <c r="E5283" s="102"/>
    </row>
    <row r="5284" spans="1:5">
      <c r="A5284" s="102"/>
      <c r="B5284" s="102"/>
      <c r="C5284" s="102"/>
      <c r="D5284" s="103"/>
      <c r="E5284" s="102"/>
    </row>
    <row r="5285" spans="1:5">
      <c r="A5285" s="102"/>
      <c r="B5285" s="102"/>
      <c r="C5285" s="102"/>
      <c r="D5285" s="103"/>
      <c r="E5285" s="102"/>
    </row>
    <row r="5286" spans="1:5">
      <c r="A5286" s="102"/>
      <c r="B5286" s="102"/>
      <c r="C5286" s="102"/>
      <c r="D5286" s="103"/>
      <c r="E5286" s="102"/>
    </row>
    <row r="5287" spans="1:5">
      <c r="A5287" s="102"/>
      <c r="B5287" s="102"/>
      <c r="C5287" s="102"/>
      <c r="D5287" s="103"/>
      <c r="E5287" s="102"/>
    </row>
    <row r="5288" spans="1:5">
      <c r="A5288" s="102"/>
      <c r="B5288" s="102"/>
      <c r="C5288" s="102"/>
      <c r="D5288" s="103"/>
      <c r="E5288" s="102"/>
    </row>
    <row r="5289" spans="1:5">
      <c r="A5289" s="102"/>
      <c r="B5289" s="102"/>
      <c r="C5289" s="102"/>
      <c r="D5289" s="103"/>
      <c r="E5289" s="102"/>
    </row>
    <row r="5290" spans="1:5">
      <c r="A5290" s="102"/>
      <c r="B5290" s="102"/>
      <c r="C5290" s="102"/>
      <c r="D5290" s="103"/>
      <c r="E5290" s="102"/>
    </row>
    <row r="5291" spans="1:5">
      <c r="A5291" s="102"/>
      <c r="B5291" s="102"/>
      <c r="C5291" s="102"/>
      <c r="D5291" s="103"/>
      <c r="E5291" s="102"/>
    </row>
    <row r="5292" spans="1:5">
      <c r="A5292" s="102"/>
      <c r="B5292" s="102"/>
      <c r="C5292" s="102"/>
      <c r="D5292" s="103"/>
      <c r="E5292" s="102"/>
    </row>
    <row r="5293" spans="1:5">
      <c r="A5293" s="102"/>
      <c r="B5293" s="102"/>
      <c r="C5293" s="102"/>
      <c r="D5293" s="103"/>
      <c r="E5293" s="102"/>
    </row>
    <row r="5294" spans="1:5">
      <c r="A5294" s="102"/>
      <c r="B5294" s="102"/>
      <c r="C5294" s="102"/>
      <c r="D5294" s="103"/>
      <c r="E5294" s="102"/>
    </row>
    <row r="5295" spans="1:5">
      <c r="A5295" s="102"/>
      <c r="B5295" s="102"/>
      <c r="C5295" s="102"/>
      <c r="D5295" s="103"/>
      <c r="E5295" s="102"/>
    </row>
    <row r="5296" spans="1:5">
      <c r="A5296" s="102"/>
      <c r="B5296" s="102"/>
      <c r="C5296" s="102"/>
      <c r="D5296" s="103"/>
      <c r="E5296" s="102"/>
    </row>
    <row r="5297" spans="1:5">
      <c r="A5297" s="102"/>
      <c r="B5297" s="102"/>
      <c r="C5297" s="102"/>
      <c r="D5297" s="103"/>
      <c r="E5297" s="102"/>
    </row>
    <row r="5298" spans="1:5">
      <c r="A5298" s="102"/>
      <c r="B5298" s="102"/>
      <c r="C5298" s="102"/>
      <c r="D5298" s="103"/>
      <c r="E5298" s="102"/>
    </row>
    <row r="5299" spans="1:5">
      <c r="A5299" s="102"/>
      <c r="B5299" s="102"/>
      <c r="C5299" s="102"/>
      <c r="D5299" s="103"/>
      <c r="E5299" s="102"/>
    </row>
    <row r="5300" spans="1:5">
      <c r="A5300" s="102"/>
      <c r="B5300" s="102"/>
      <c r="C5300" s="102"/>
      <c r="D5300" s="103"/>
      <c r="E5300" s="102"/>
    </row>
    <row r="5301" spans="1:5">
      <c r="A5301" s="102"/>
      <c r="B5301" s="102"/>
      <c r="C5301" s="102"/>
      <c r="D5301" s="103"/>
      <c r="E5301" s="102"/>
    </row>
    <row r="5302" spans="1:5">
      <c r="A5302" s="102"/>
      <c r="B5302" s="102"/>
      <c r="C5302" s="102"/>
      <c r="D5302" s="103"/>
      <c r="E5302" s="102"/>
    </row>
    <row r="5303" spans="1:5">
      <c r="A5303" s="102"/>
      <c r="B5303" s="102"/>
      <c r="C5303" s="102"/>
      <c r="D5303" s="103"/>
      <c r="E5303" s="102"/>
    </row>
    <row r="5304" spans="1:5">
      <c r="A5304" s="102"/>
      <c r="B5304" s="102"/>
      <c r="C5304" s="102"/>
      <c r="D5304" s="103"/>
      <c r="E5304" s="102"/>
    </row>
    <row r="5305" spans="1:5">
      <c r="A5305" s="102"/>
      <c r="B5305" s="102"/>
      <c r="C5305" s="102"/>
      <c r="D5305" s="103"/>
      <c r="E5305" s="102"/>
    </row>
    <row r="5306" spans="1:5">
      <c r="A5306" s="102"/>
      <c r="B5306" s="102"/>
      <c r="C5306" s="102"/>
      <c r="D5306" s="103"/>
      <c r="E5306" s="102"/>
    </row>
    <row r="5307" spans="1:5">
      <c r="A5307" s="102"/>
      <c r="B5307" s="102"/>
      <c r="C5307" s="102"/>
      <c r="D5307" s="103"/>
      <c r="E5307" s="102"/>
    </row>
    <row r="5308" spans="1:5">
      <c r="A5308" s="102"/>
      <c r="B5308" s="102"/>
      <c r="C5308" s="102"/>
      <c r="D5308" s="103"/>
      <c r="E5308" s="102"/>
    </row>
    <row r="5309" spans="1:5">
      <c r="A5309" s="102"/>
      <c r="B5309" s="102"/>
      <c r="C5309" s="102"/>
      <c r="D5309" s="103"/>
      <c r="E5309" s="102"/>
    </row>
    <row r="5310" spans="1:5">
      <c r="A5310" s="102"/>
      <c r="B5310" s="102"/>
      <c r="C5310" s="102"/>
      <c r="D5310" s="103"/>
      <c r="E5310" s="102"/>
    </row>
    <row r="5311" spans="1:5">
      <c r="A5311" s="102"/>
      <c r="B5311" s="102"/>
      <c r="C5311" s="102"/>
      <c r="D5311" s="103"/>
      <c r="E5311" s="102"/>
    </row>
    <row r="5312" spans="1:5">
      <c r="A5312" s="102"/>
      <c r="B5312" s="102"/>
      <c r="C5312" s="102"/>
      <c r="D5312" s="103"/>
      <c r="E5312" s="102"/>
    </row>
    <row r="5313" spans="1:5">
      <c r="A5313" s="102"/>
      <c r="B5313" s="102"/>
      <c r="C5313" s="102"/>
      <c r="D5313" s="103"/>
      <c r="E5313" s="102"/>
    </row>
    <row r="5314" spans="1:5">
      <c r="A5314" s="102"/>
      <c r="B5314" s="102"/>
      <c r="C5314" s="102"/>
      <c r="D5314" s="103"/>
      <c r="E5314" s="102"/>
    </row>
    <row r="5315" spans="1:5">
      <c r="A5315" s="102"/>
      <c r="B5315" s="102"/>
      <c r="C5315" s="102"/>
      <c r="D5315" s="103"/>
      <c r="E5315" s="102"/>
    </row>
    <row r="5316" spans="1:5">
      <c r="A5316" s="102"/>
      <c r="B5316" s="102"/>
      <c r="C5316" s="102"/>
      <c r="D5316" s="103"/>
      <c r="E5316" s="102"/>
    </row>
    <row r="5317" spans="1:5">
      <c r="A5317" s="102"/>
      <c r="B5317" s="102"/>
      <c r="C5317" s="102"/>
      <c r="D5317" s="103"/>
      <c r="E5317" s="102"/>
    </row>
    <row r="5318" spans="1:5">
      <c r="A5318" s="102"/>
      <c r="B5318" s="102"/>
      <c r="C5318" s="102"/>
      <c r="D5318" s="103"/>
      <c r="E5318" s="102"/>
    </row>
    <row r="5319" spans="1:5">
      <c r="A5319" s="102"/>
      <c r="B5319" s="102"/>
      <c r="C5319" s="102"/>
      <c r="D5319" s="103"/>
      <c r="E5319" s="102"/>
    </row>
    <row r="5320" spans="1:5">
      <c r="A5320" s="102"/>
      <c r="B5320" s="102"/>
      <c r="C5320" s="102"/>
      <c r="D5320" s="103"/>
      <c r="E5320" s="102"/>
    </row>
    <row r="5321" spans="1:5">
      <c r="A5321" s="102"/>
      <c r="B5321" s="102"/>
      <c r="C5321" s="102"/>
      <c r="D5321" s="103"/>
      <c r="E5321" s="102"/>
    </row>
    <row r="5322" spans="1:5">
      <c r="A5322" s="102"/>
      <c r="B5322" s="102"/>
      <c r="C5322" s="102"/>
      <c r="D5322" s="103"/>
      <c r="E5322" s="102"/>
    </row>
    <row r="5323" spans="1:5">
      <c r="A5323" s="102"/>
      <c r="B5323" s="102"/>
      <c r="C5323" s="102"/>
      <c r="D5323" s="103"/>
      <c r="E5323" s="102"/>
    </row>
    <row r="5324" spans="1:5">
      <c r="A5324" s="102"/>
      <c r="B5324" s="102"/>
      <c r="C5324" s="102"/>
      <c r="D5324" s="103"/>
      <c r="E5324" s="102"/>
    </row>
    <row r="5325" spans="1:5">
      <c r="A5325" s="102"/>
      <c r="B5325" s="102"/>
      <c r="C5325" s="102"/>
      <c r="D5325" s="103"/>
      <c r="E5325" s="102"/>
    </row>
    <row r="5326" spans="1:5">
      <c r="A5326" s="102"/>
      <c r="B5326" s="102"/>
      <c r="C5326" s="102"/>
      <c r="D5326" s="103"/>
      <c r="E5326" s="102"/>
    </row>
    <row r="5327" spans="1:5">
      <c r="A5327" s="102"/>
      <c r="B5327" s="102"/>
      <c r="C5327" s="102"/>
      <c r="D5327" s="103"/>
      <c r="E5327" s="102"/>
    </row>
    <row r="5328" spans="1:5">
      <c r="A5328" s="102"/>
      <c r="B5328" s="102"/>
      <c r="C5328" s="102"/>
      <c r="D5328" s="103"/>
      <c r="E5328" s="102"/>
    </row>
    <row r="5329" spans="1:5">
      <c r="A5329" s="102"/>
      <c r="B5329" s="102"/>
      <c r="C5329" s="102"/>
      <c r="D5329" s="103"/>
      <c r="E5329" s="102"/>
    </row>
    <row r="5330" spans="1:5">
      <c r="A5330" s="102"/>
      <c r="B5330" s="102"/>
      <c r="C5330" s="102"/>
      <c r="D5330" s="103"/>
      <c r="E5330" s="102"/>
    </row>
    <row r="5331" spans="1:5">
      <c r="A5331" s="102"/>
      <c r="B5331" s="102"/>
      <c r="C5331" s="102"/>
      <c r="D5331" s="103"/>
      <c r="E5331" s="102"/>
    </row>
    <row r="5332" spans="1:5">
      <c r="A5332" s="102"/>
      <c r="B5332" s="102"/>
      <c r="C5332" s="102"/>
      <c r="D5332" s="103"/>
      <c r="E5332" s="102"/>
    </row>
    <row r="5333" spans="1:5">
      <c r="A5333" s="102"/>
      <c r="B5333" s="102"/>
      <c r="C5333" s="102"/>
      <c r="D5333" s="103"/>
      <c r="E5333" s="102"/>
    </row>
    <row r="5334" spans="1:5">
      <c r="A5334" s="102"/>
      <c r="B5334" s="102"/>
      <c r="C5334" s="102"/>
      <c r="D5334" s="103"/>
      <c r="E5334" s="102"/>
    </row>
    <row r="5335" spans="1:5">
      <c r="A5335" s="102"/>
      <c r="B5335" s="102"/>
      <c r="C5335" s="102"/>
      <c r="D5335" s="103"/>
      <c r="E5335" s="102"/>
    </row>
    <row r="5336" spans="1:5">
      <c r="A5336" s="102"/>
      <c r="B5336" s="102"/>
      <c r="C5336" s="102"/>
      <c r="D5336" s="103"/>
      <c r="E5336" s="102"/>
    </row>
    <row r="5337" spans="1:5">
      <c r="A5337" s="102"/>
      <c r="B5337" s="102"/>
      <c r="C5337" s="102"/>
      <c r="D5337" s="103"/>
      <c r="E5337" s="102"/>
    </row>
    <row r="5338" spans="1:5">
      <c r="A5338" s="102"/>
      <c r="B5338" s="102"/>
      <c r="C5338" s="102"/>
      <c r="D5338" s="103"/>
      <c r="E5338" s="102"/>
    </row>
    <row r="5339" spans="1:5">
      <c r="A5339" s="102"/>
      <c r="B5339" s="102"/>
      <c r="C5339" s="102"/>
      <c r="D5339" s="103"/>
      <c r="E5339" s="102"/>
    </row>
    <row r="5340" spans="1:5">
      <c r="A5340" s="102"/>
      <c r="B5340" s="102"/>
      <c r="C5340" s="102"/>
      <c r="D5340" s="103"/>
      <c r="E5340" s="102"/>
    </row>
    <row r="5341" spans="1:5">
      <c r="A5341" s="102"/>
      <c r="B5341" s="102"/>
      <c r="C5341" s="102"/>
      <c r="D5341" s="103"/>
      <c r="E5341" s="102"/>
    </row>
    <row r="5342" spans="1:5">
      <c r="A5342" s="102"/>
      <c r="B5342" s="102"/>
      <c r="C5342" s="102"/>
      <c r="D5342" s="103"/>
      <c r="E5342" s="102"/>
    </row>
    <row r="5343" spans="1:5">
      <c r="A5343" s="102"/>
      <c r="B5343" s="102"/>
      <c r="C5343" s="102"/>
      <c r="D5343" s="103"/>
      <c r="E5343" s="102"/>
    </row>
    <row r="5344" spans="1:5">
      <c r="A5344" s="102"/>
      <c r="B5344" s="102"/>
      <c r="C5344" s="102"/>
      <c r="D5344" s="103"/>
      <c r="E5344" s="102"/>
    </row>
    <row r="5345" spans="1:5">
      <c r="A5345" s="102"/>
      <c r="B5345" s="102"/>
      <c r="C5345" s="102"/>
      <c r="D5345" s="103"/>
      <c r="E5345" s="102"/>
    </row>
    <row r="5346" spans="1:5">
      <c r="A5346" s="102"/>
      <c r="B5346" s="102"/>
      <c r="C5346" s="102"/>
      <c r="D5346" s="103"/>
      <c r="E5346" s="102"/>
    </row>
    <row r="5347" spans="1:5">
      <c r="A5347" s="102"/>
      <c r="B5347" s="102"/>
      <c r="C5347" s="102"/>
      <c r="D5347" s="103"/>
      <c r="E5347" s="102"/>
    </row>
    <row r="5348" spans="1:5">
      <c r="A5348" s="102"/>
      <c r="B5348" s="102"/>
      <c r="C5348" s="102"/>
      <c r="D5348" s="103"/>
      <c r="E5348" s="102"/>
    </row>
    <row r="5349" spans="1:5">
      <c r="A5349" s="102"/>
      <c r="B5349" s="102"/>
      <c r="C5349" s="102"/>
      <c r="D5349" s="103"/>
      <c r="E5349" s="102"/>
    </row>
    <row r="5350" spans="1:5">
      <c r="A5350" s="102"/>
      <c r="B5350" s="102"/>
      <c r="C5350" s="102"/>
      <c r="D5350" s="103"/>
      <c r="E5350" s="102"/>
    </row>
    <row r="5351" spans="1:5">
      <c r="A5351" s="102"/>
      <c r="B5351" s="102"/>
      <c r="C5351" s="102"/>
      <c r="D5351" s="103"/>
      <c r="E5351" s="102"/>
    </row>
    <row r="5352" spans="1:5">
      <c r="A5352" s="102"/>
      <c r="B5352" s="102"/>
      <c r="C5352" s="102"/>
      <c r="D5352" s="103"/>
      <c r="E5352" s="102"/>
    </row>
    <row r="5353" spans="1:5">
      <c r="A5353" s="102"/>
      <c r="B5353" s="102"/>
      <c r="C5353" s="102"/>
      <c r="D5353" s="103"/>
      <c r="E5353" s="102"/>
    </row>
    <row r="5354" spans="1:5">
      <c r="A5354" s="102"/>
      <c r="B5354" s="102"/>
      <c r="C5354" s="102"/>
      <c r="D5354" s="103"/>
      <c r="E5354" s="102"/>
    </row>
    <row r="5355" spans="1:5">
      <c r="A5355" s="102"/>
      <c r="B5355" s="102"/>
      <c r="C5355" s="102"/>
      <c r="D5355" s="103"/>
      <c r="E5355" s="102"/>
    </row>
    <row r="5356" spans="1:5">
      <c r="A5356" s="102"/>
      <c r="B5356" s="102"/>
      <c r="C5356" s="102"/>
      <c r="D5356" s="103"/>
      <c r="E5356" s="102"/>
    </row>
    <row r="5357" spans="1:5">
      <c r="A5357" s="102"/>
      <c r="B5357" s="102"/>
      <c r="C5357" s="102"/>
      <c r="D5357" s="103"/>
      <c r="E5357" s="102"/>
    </row>
    <row r="5358" spans="1:5">
      <c r="A5358" s="102"/>
      <c r="B5358" s="102"/>
      <c r="C5358" s="102"/>
      <c r="D5358" s="103"/>
      <c r="E5358" s="102"/>
    </row>
    <row r="5359" spans="1:5">
      <c r="A5359" s="102"/>
      <c r="B5359" s="102"/>
      <c r="C5359" s="102"/>
      <c r="D5359" s="103"/>
      <c r="E5359" s="102"/>
    </row>
    <row r="5360" spans="1:5">
      <c r="A5360" s="102"/>
      <c r="B5360" s="102"/>
      <c r="C5360" s="102"/>
      <c r="D5360" s="103"/>
      <c r="E5360" s="102"/>
    </row>
    <row r="5361" spans="1:5">
      <c r="A5361" s="102"/>
      <c r="B5361" s="102"/>
      <c r="C5361" s="102"/>
      <c r="D5361" s="103"/>
      <c r="E5361" s="102"/>
    </row>
    <row r="5362" spans="1:5">
      <c r="A5362" s="102"/>
      <c r="B5362" s="102"/>
      <c r="C5362" s="102"/>
      <c r="D5362" s="103"/>
      <c r="E5362" s="102"/>
    </row>
    <row r="5363" spans="1:5">
      <c r="A5363" s="102"/>
      <c r="B5363" s="102"/>
      <c r="C5363" s="102"/>
      <c r="D5363" s="103"/>
      <c r="E5363" s="102"/>
    </row>
    <row r="5364" spans="1:5">
      <c r="A5364" s="102"/>
      <c r="B5364" s="102"/>
      <c r="C5364" s="102"/>
      <c r="D5364" s="103"/>
      <c r="E5364" s="102"/>
    </row>
    <row r="5365" spans="1:5">
      <c r="A5365" s="102"/>
      <c r="B5365" s="102"/>
      <c r="C5365" s="102"/>
      <c r="D5365" s="103"/>
      <c r="E5365" s="102"/>
    </row>
    <row r="5366" spans="1:5">
      <c r="A5366" s="102"/>
      <c r="B5366" s="102"/>
      <c r="C5366" s="102"/>
      <c r="D5366" s="103"/>
      <c r="E5366" s="102"/>
    </row>
    <row r="5367" spans="1:5">
      <c r="A5367" s="102"/>
      <c r="B5367" s="102"/>
      <c r="C5367" s="102"/>
      <c r="D5367" s="103"/>
      <c r="E5367" s="102"/>
    </row>
    <row r="5368" spans="1:5">
      <c r="A5368" s="102"/>
      <c r="B5368" s="102"/>
      <c r="C5368" s="102"/>
      <c r="D5368" s="103"/>
      <c r="E5368" s="102"/>
    </row>
    <row r="5369" spans="1:5">
      <c r="A5369" s="102"/>
      <c r="B5369" s="102"/>
      <c r="C5369" s="102"/>
      <c r="D5369" s="103"/>
      <c r="E5369" s="102"/>
    </row>
    <row r="5370" spans="1:5">
      <c r="A5370" s="102"/>
      <c r="B5370" s="102"/>
      <c r="C5370" s="102"/>
      <c r="D5370" s="103"/>
      <c r="E5370" s="102"/>
    </row>
    <row r="5371" spans="1:5">
      <c r="A5371" s="102"/>
      <c r="B5371" s="102"/>
      <c r="C5371" s="102"/>
      <c r="D5371" s="103"/>
      <c r="E5371" s="102"/>
    </row>
    <row r="5372" spans="1:5">
      <c r="A5372" s="102"/>
      <c r="B5372" s="102"/>
      <c r="C5372" s="102"/>
      <c r="D5372" s="103"/>
      <c r="E5372" s="102"/>
    </row>
    <row r="5373" spans="1:5">
      <c r="A5373" s="102"/>
      <c r="B5373" s="102"/>
      <c r="C5373" s="102"/>
      <c r="D5373" s="103"/>
      <c r="E5373" s="102"/>
    </row>
    <row r="5374" spans="1:5">
      <c r="A5374" s="102"/>
      <c r="B5374" s="102"/>
      <c r="C5374" s="102"/>
      <c r="D5374" s="103"/>
      <c r="E5374" s="102"/>
    </row>
    <row r="5375" spans="1:5">
      <c r="A5375" s="102"/>
      <c r="B5375" s="102"/>
      <c r="C5375" s="102"/>
      <c r="D5375" s="103"/>
      <c r="E5375" s="102"/>
    </row>
    <row r="5376" spans="1:5">
      <c r="A5376" s="102"/>
      <c r="B5376" s="102"/>
      <c r="C5376" s="102"/>
      <c r="D5376" s="103"/>
      <c r="E5376" s="102"/>
    </row>
    <row r="5377" spans="1:5">
      <c r="A5377" s="102"/>
      <c r="B5377" s="102"/>
      <c r="C5377" s="102"/>
      <c r="D5377" s="103"/>
      <c r="E5377" s="102"/>
    </row>
    <row r="5378" spans="1:5">
      <c r="A5378" s="102"/>
      <c r="B5378" s="102"/>
      <c r="C5378" s="102"/>
      <c r="D5378" s="103"/>
      <c r="E5378" s="102"/>
    </row>
    <row r="5379" spans="1:5">
      <c r="A5379" s="102"/>
      <c r="B5379" s="102"/>
      <c r="C5379" s="102"/>
      <c r="D5379" s="103"/>
      <c r="E5379" s="102"/>
    </row>
    <row r="5380" spans="1:5">
      <c r="A5380" s="102"/>
      <c r="B5380" s="102"/>
      <c r="C5380" s="102"/>
      <c r="D5380" s="103"/>
      <c r="E5380" s="102"/>
    </row>
    <row r="5381" spans="1:5">
      <c r="A5381" s="102"/>
      <c r="B5381" s="102"/>
      <c r="C5381" s="102"/>
      <c r="D5381" s="103"/>
      <c r="E5381" s="102"/>
    </row>
    <row r="5382" spans="1:5">
      <c r="A5382" s="102"/>
      <c r="B5382" s="102"/>
      <c r="C5382" s="102"/>
      <c r="D5382" s="103"/>
      <c r="E5382" s="102"/>
    </row>
    <row r="5383" spans="1:5">
      <c r="A5383" s="102"/>
      <c r="B5383" s="102"/>
      <c r="C5383" s="102"/>
      <c r="D5383" s="103"/>
      <c r="E5383" s="102"/>
    </row>
    <row r="5384" spans="1:5">
      <c r="A5384" s="102"/>
      <c r="B5384" s="102"/>
      <c r="C5384" s="102"/>
      <c r="D5384" s="103"/>
      <c r="E5384" s="102"/>
    </row>
    <row r="5385" spans="1:5">
      <c r="A5385" s="102"/>
      <c r="B5385" s="102"/>
      <c r="C5385" s="102"/>
      <c r="D5385" s="103"/>
      <c r="E5385" s="102"/>
    </row>
    <row r="5386" spans="1:5">
      <c r="A5386" s="102"/>
      <c r="B5386" s="102"/>
      <c r="C5386" s="102"/>
      <c r="D5386" s="103"/>
      <c r="E5386" s="102"/>
    </row>
    <row r="5387" spans="1:5">
      <c r="A5387" s="102"/>
      <c r="B5387" s="102"/>
      <c r="C5387" s="102"/>
      <c r="D5387" s="103"/>
      <c r="E5387" s="102"/>
    </row>
    <row r="5388" spans="1:5">
      <c r="A5388" s="102"/>
      <c r="B5388" s="102"/>
      <c r="C5388" s="102"/>
      <c r="D5388" s="103"/>
      <c r="E5388" s="102"/>
    </row>
    <row r="5389" spans="1:5">
      <c r="A5389" s="102"/>
      <c r="B5389" s="102"/>
      <c r="C5389" s="102"/>
      <c r="D5389" s="103"/>
      <c r="E5389" s="102"/>
    </row>
    <row r="5390" spans="1:5">
      <c r="A5390" s="102"/>
      <c r="B5390" s="102"/>
      <c r="C5390" s="102"/>
      <c r="D5390" s="103"/>
      <c r="E5390" s="102"/>
    </row>
    <row r="5391" spans="1:5">
      <c r="A5391" s="102"/>
      <c r="B5391" s="102"/>
      <c r="C5391" s="102"/>
      <c r="D5391" s="103"/>
      <c r="E5391" s="102"/>
    </row>
    <row r="5392" spans="1:5">
      <c r="A5392" s="102"/>
      <c r="B5392" s="102"/>
      <c r="C5392" s="102"/>
      <c r="D5392" s="103"/>
      <c r="E5392" s="102"/>
    </row>
    <row r="5393" spans="1:5">
      <c r="A5393" s="102"/>
      <c r="B5393" s="102"/>
      <c r="C5393" s="102"/>
      <c r="D5393" s="103"/>
      <c r="E5393" s="102"/>
    </row>
    <row r="5394" spans="1:5">
      <c r="A5394" s="102"/>
      <c r="B5394" s="102"/>
      <c r="C5394" s="102"/>
      <c r="D5394" s="103"/>
      <c r="E5394" s="102"/>
    </row>
    <row r="5395" spans="1:5">
      <c r="A5395" s="102"/>
      <c r="B5395" s="102"/>
      <c r="C5395" s="102"/>
      <c r="D5395" s="103"/>
      <c r="E5395" s="102"/>
    </row>
    <row r="5396" spans="1:5">
      <c r="A5396" s="102"/>
      <c r="B5396" s="102"/>
      <c r="C5396" s="102"/>
      <c r="D5396" s="103"/>
      <c r="E5396" s="102"/>
    </row>
    <row r="5397" spans="1:5">
      <c r="A5397" s="102"/>
      <c r="B5397" s="102"/>
      <c r="C5397" s="102"/>
      <c r="D5397" s="103"/>
      <c r="E5397" s="102"/>
    </row>
    <row r="5398" spans="1:5">
      <c r="A5398" s="102"/>
      <c r="B5398" s="102"/>
      <c r="C5398" s="102"/>
      <c r="D5398" s="103"/>
      <c r="E5398" s="102"/>
    </row>
    <row r="5399" spans="1:5">
      <c r="A5399" s="102"/>
      <c r="B5399" s="102"/>
      <c r="C5399" s="102"/>
      <c r="D5399" s="103"/>
      <c r="E5399" s="102"/>
    </row>
    <row r="5400" spans="1:5">
      <c r="A5400" s="102"/>
      <c r="B5400" s="102"/>
      <c r="C5400" s="102"/>
      <c r="D5400" s="103"/>
      <c r="E5400" s="102"/>
    </row>
    <row r="5401" spans="1:5">
      <c r="A5401" s="102"/>
      <c r="B5401" s="102"/>
      <c r="C5401" s="102"/>
      <c r="D5401" s="103"/>
      <c r="E5401" s="102"/>
    </row>
    <row r="5402" spans="1:5">
      <c r="A5402" s="102"/>
      <c r="B5402" s="102"/>
      <c r="C5402" s="102"/>
      <c r="D5402" s="103"/>
      <c r="E5402" s="102"/>
    </row>
    <row r="5403" spans="1:5">
      <c r="A5403" s="102"/>
      <c r="B5403" s="102"/>
      <c r="C5403" s="102"/>
      <c r="D5403" s="103"/>
      <c r="E5403" s="102"/>
    </row>
    <row r="5404" spans="1:5">
      <c r="A5404" s="102"/>
      <c r="B5404" s="102"/>
      <c r="C5404" s="102"/>
      <c r="D5404" s="103"/>
      <c r="E5404" s="102"/>
    </row>
    <row r="5405" spans="1:5">
      <c r="A5405" s="102"/>
      <c r="B5405" s="102"/>
      <c r="C5405" s="102"/>
      <c r="D5405" s="103"/>
      <c r="E5405" s="102"/>
    </row>
    <row r="5406" spans="1:5">
      <c r="A5406" s="102"/>
      <c r="B5406" s="102"/>
      <c r="C5406" s="102"/>
      <c r="D5406" s="103"/>
      <c r="E5406" s="102"/>
    </row>
    <row r="5407" spans="1:5">
      <c r="A5407" s="102"/>
      <c r="B5407" s="102"/>
      <c r="C5407" s="102"/>
      <c r="D5407" s="103"/>
      <c r="E5407" s="102"/>
    </row>
    <row r="5408" spans="1:5">
      <c r="A5408" s="102"/>
      <c r="B5408" s="102"/>
      <c r="C5408" s="102"/>
      <c r="D5408" s="103"/>
      <c r="E5408" s="102"/>
    </row>
    <row r="5409" spans="1:5">
      <c r="A5409" s="102"/>
      <c r="B5409" s="102"/>
      <c r="C5409" s="102"/>
      <c r="D5409" s="103"/>
      <c r="E5409" s="102"/>
    </row>
    <row r="5410" spans="1:5">
      <c r="A5410" s="102"/>
      <c r="B5410" s="102"/>
      <c r="C5410" s="102"/>
      <c r="D5410" s="103"/>
      <c r="E5410" s="102"/>
    </row>
    <row r="5411" spans="1:5">
      <c r="A5411" s="102"/>
      <c r="B5411" s="102"/>
      <c r="C5411" s="102"/>
      <c r="D5411" s="103"/>
      <c r="E5411" s="102"/>
    </row>
    <row r="5412" spans="1:5">
      <c r="A5412" s="102"/>
      <c r="B5412" s="102"/>
      <c r="C5412" s="102"/>
      <c r="D5412" s="103"/>
      <c r="E5412" s="102"/>
    </row>
    <row r="5413" spans="1:5">
      <c r="A5413" s="102"/>
      <c r="B5413" s="102"/>
      <c r="C5413" s="102"/>
      <c r="D5413" s="103"/>
      <c r="E5413" s="102"/>
    </row>
    <row r="5414" spans="1:5">
      <c r="A5414" s="102"/>
      <c r="B5414" s="102"/>
      <c r="C5414" s="102"/>
      <c r="D5414" s="103"/>
      <c r="E5414" s="102"/>
    </row>
    <row r="5415" spans="1:5">
      <c r="A5415" s="102"/>
      <c r="B5415" s="102"/>
      <c r="C5415" s="102"/>
      <c r="D5415" s="103"/>
      <c r="E5415" s="102"/>
    </row>
    <row r="5416" spans="1:5">
      <c r="A5416" s="102"/>
      <c r="B5416" s="102"/>
      <c r="C5416" s="102"/>
      <c r="D5416" s="103"/>
      <c r="E5416" s="102"/>
    </row>
    <row r="5417" spans="1:5">
      <c r="A5417" s="102"/>
      <c r="B5417" s="102"/>
      <c r="C5417" s="102"/>
      <c r="D5417" s="103"/>
      <c r="E5417" s="102"/>
    </row>
    <row r="5418" spans="1:5">
      <c r="A5418" s="102"/>
      <c r="B5418" s="102"/>
      <c r="C5418" s="102"/>
      <c r="D5418" s="103"/>
      <c r="E5418" s="102"/>
    </row>
    <row r="5419" spans="1:5">
      <c r="A5419" s="102"/>
      <c r="B5419" s="102"/>
      <c r="C5419" s="102"/>
      <c r="D5419" s="103"/>
      <c r="E5419" s="102"/>
    </row>
    <row r="5420" spans="1:5">
      <c r="A5420" s="102"/>
      <c r="B5420" s="102"/>
      <c r="C5420" s="102"/>
      <c r="D5420" s="103"/>
      <c r="E5420" s="102"/>
    </row>
    <row r="5421" spans="1:5">
      <c r="A5421" s="102"/>
      <c r="B5421" s="102"/>
      <c r="C5421" s="102"/>
      <c r="D5421" s="103"/>
      <c r="E5421" s="102"/>
    </row>
    <row r="5422" spans="1:5">
      <c r="A5422" s="102"/>
      <c r="B5422" s="102"/>
      <c r="C5422" s="102"/>
      <c r="D5422" s="103"/>
      <c r="E5422" s="102"/>
    </row>
    <row r="5423" spans="1:5">
      <c r="A5423" s="102"/>
      <c r="B5423" s="102"/>
      <c r="C5423" s="102"/>
      <c r="D5423" s="103"/>
      <c r="E5423" s="102"/>
    </row>
    <row r="5424" spans="1:5">
      <c r="A5424" s="102"/>
      <c r="B5424" s="102"/>
      <c r="C5424" s="102"/>
      <c r="D5424" s="103"/>
      <c r="E5424" s="102"/>
    </row>
    <row r="5425" spans="1:5">
      <c r="A5425" s="102"/>
      <c r="B5425" s="102"/>
      <c r="C5425" s="102"/>
      <c r="D5425" s="103"/>
      <c r="E5425" s="102"/>
    </row>
    <row r="5426" spans="1:5">
      <c r="A5426" s="102"/>
      <c r="B5426" s="102"/>
      <c r="C5426" s="102"/>
      <c r="D5426" s="103"/>
      <c r="E5426" s="102"/>
    </row>
    <row r="5427" spans="1:5">
      <c r="A5427" s="102"/>
      <c r="B5427" s="102"/>
      <c r="C5427" s="102"/>
      <c r="D5427" s="103"/>
      <c r="E5427" s="102"/>
    </row>
    <row r="5428" spans="1:5">
      <c r="A5428" s="102"/>
      <c r="B5428" s="102"/>
      <c r="C5428" s="102"/>
      <c r="D5428" s="103"/>
      <c r="E5428" s="102"/>
    </row>
    <row r="5429" spans="1:5">
      <c r="A5429" s="102"/>
      <c r="B5429" s="102"/>
      <c r="C5429" s="102"/>
      <c r="D5429" s="103"/>
      <c r="E5429" s="102"/>
    </row>
    <row r="5430" spans="1:5">
      <c r="A5430" s="102"/>
      <c r="B5430" s="102"/>
      <c r="C5430" s="102"/>
      <c r="D5430" s="103"/>
      <c r="E5430" s="102"/>
    </row>
    <row r="5431" spans="1:5">
      <c r="A5431" s="102"/>
      <c r="B5431" s="102"/>
      <c r="C5431" s="102"/>
      <c r="D5431" s="103"/>
      <c r="E5431" s="102"/>
    </row>
    <row r="5432" spans="1:5">
      <c r="A5432" s="102"/>
      <c r="B5432" s="102"/>
      <c r="C5432" s="102"/>
      <c r="D5432" s="103"/>
      <c r="E5432" s="102"/>
    </row>
    <row r="5433" spans="1:5">
      <c r="A5433" s="102"/>
      <c r="B5433" s="102"/>
      <c r="C5433" s="102"/>
      <c r="D5433" s="103"/>
      <c r="E5433" s="102"/>
    </row>
    <row r="5434" spans="1:5">
      <c r="A5434" s="102"/>
      <c r="B5434" s="102"/>
      <c r="C5434" s="102"/>
      <c r="D5434" s="103"/>
      <c r="E5434" s="102"/>
    </row>
    <row r="5435" spans="1:5">
      <c r="A5435" s="102"/>
      <c r="B5435" s="102"/>
      <c r="C5435" s="102"/>
      <c r="D5435" s="103"/>
      <c r="E5435" s="102"/>
    </row>
    <row r="5436" spans="1:5">
      <c r="A5436" s="102"/>
      <c r="B5436" s="102"/>
      <c r="C5436" s="102"/>
      <c r="D5436" s="103"/>
      <c r="E5436" s="102"/>
    </row>
    <row r="5437" spans="1:5">
      <c r="A5437" s="102"/>
      <c r="B5437" s="102"/>
      <c r="C5437" s="102"/>
      <c r="D5437" s="103"/>
      <c r="E5437" s="102"/>
    </row>
    <row r="5438" spans="1:5">
      <c r="A5438" s="102"/>
      <c r="B5438" s="102"/>
      <c r="C5438" s="102"/>
      <c r="D5438" s="103"/>
      <c r="E5438" s="102"/>
    </row>
    <row r="5439" spans="1:5">
      <c r="A5439" s="102"/>
      <c r="B5439" s="102"/>
      <c r="C5439" s="102"/>
      <c r="D5439" s="103"/>
      <c r="E5439" s="102"/>
    </row>
    <row r="5440" spans="1:5">
      <c r="A5440" s="102"/>
      <c r="B5440" s="102"/>
      <c r="C5440" s="102"/>
      <c r="D5440" s="103"/>
      <c r="E5440" s="102"/>
    </row>
    <row r="5441" spans="1:5">
      <c r="A5441" s="102"/>
      <c r="B5441" s="102"/>
      <c r="C5441" s="102"/>
      <c r="D5441" s="103"/>
      <c r="E5441" s="102"/>
    </row>
    <row r="5442" spans="1:5">
      <c r="A5442" s="102"/>
      <c r="B5442" s="102"/>
      <c r="C5442" s="102"/>
      <c r="D5442" s="103"/>
      <c r="E5442" s="102"/>
    </row>
    <row r="5443" spans="1:5">
      <c r="A5443" s="102"/>
      <c r="B5443" s="102"/>
      <c r="C5443" s="102"/>
      <c r="D5443" s="103"/>
      <c r="E5443" s="102"/>
    </row>
    <row r="5444" spans="1:5">
      <c r="A5444" s="102"/>
      <c r="B5444" s="102"/>
      <c r="C5444" s="102"/>
      <c r="D5444" s="103"/>
      <c r="E5444" s="102"/>
    </row>
    <row r="5445" spans="1:5">
      <c r="A5445" s="102"/>
      <c r="B5445" s="102"/>
      <c r="C5445" s="102"/>
      <c r="D5445" s="103"/>
      <c r="E5445" s="102"/>
    </row>
    <row r="5446" spans="1:5">
      <c r="A5446" s="102"/>
      <c r="B5446" s="102"/>
      <c r="C5446" s="102"/>
      <c r="D5446" s="103"/>
      <c r="E5446" s="102"/>
    </row>
    <row r="5447" spans="1:5">
      <c r="A5447" s="102"/>
      <c r="B5447" s="102"/>
      <c r="C5447" s="102"/>
      <c r="D5447" s="103"/>
      <c r="E5447" s="102"/>
    </row>
    <row r="5448" spans="1:5">
      <c r="A5448" s="102"/>
      <c r="B5448" s="102"/>
      <c r="C5448" s="102"/>
      <c r="D5448" s="103"/>
      <c r="E5448" s="102"/>
    </row>
    <row r="5449" spans="1:5">
      <c r="A5449" s="102"/>
      <c r="B5449" s="102"/>
      <c r="C5449" s="102"/>
      <c r="D5449" s="103"/>
      <c r="E5449" s="102"/>
    </row>
    <row r="5450" spans="1:5">
      <c r="A5450" s="102"/>
      <c r="B5450" s="102"/>
      <c r="C5450" s="102"/>
      <c r="D5450" s="103"/>
      <c r="E5450" s="102"/>
    </row>
    <row r="5451" spans="1:5">
      <c r="A5451" s="102"/>
      <c r="B5451" s="102"/>
      <c r="C5451" s="102"/>
      <c r="D5451" s="103"/>
      <c r="E5451" s="102"/>
    </row>
    <row r="5452" spans="1:5">
      <c r="A5452" s="102"/>
      <c r="B5452" s="102"/>
      <c r="C5452" s="102"/>
      <c r="D5452" s="103"/>
      <c r="E5452" s="102"/>
    </row>
    <row r="5453" spans="1:5">
      <c r="A5453" s="102"/>
      <c r="B5453" s="102"/>
      <c r="C5453" s="102"/>
      <c r="D5453" s="103"/>
      <c r="E5453" s="102"/>
    </row>
    <row r="5454" spans="1:5">
      <c r="A5454" s="102"/>
      <c r="B5454" s="102"/>
      <c r="C5454" s="102"/>
      <c r="D5454" s="103"/>
      <c r="E5454" s="102"/>
    </row>
    <row r="5455" spans="1:5">
      <c r="A5455" s="102"/>
      <c r="B5455" s="102"/>
      <c r="C5455" s="102"/>
      <c r="D5455" s="103"/>
      <c r="E5455" s="102"/>
    </row>
    <row r="5456" spans="1:5">
      <c r="A5456" s="102"/>
      <c r="B5456" s="102"/>
      <c r="C5456" s="102"/>
      <c r="D5456" s="103"/>
      <c r="E5456" s="102"/>
    </row>
    <row r="5457" spans="1:5">
      <c r="A5457" s="102"/>
      <c r="B5457" s="102"/>
      <c r="C5457" s="102"/>
      <c r="D5457" s="103"/>
      <c r="E5457" s="102"/>
    </row>
    <row r="5458" spans="1:5">
      <c r="A5458" s="102"/>
      <c r="B5458" s="102"/>
      <c r="C5458" s="102"/>
      <c r="D5458" s="103"/>
      <c r="E5458" s="102"/>
    </row>
    <row r="5459" spans="1:5">
      <c r="A5459" s="102"/>
      <c r="B5459" s="102"/>
      <c r="C5459" s="102"/>
      <c r="D5459" s="103"/>
      <c r="E5459" s="102"/>
    </row>
    <row r="5460" spans="1:5">
      <c r="A5460" s="102"/>
      <c r="B5460" s="102"/>
      <c r="C5460" s="102"/>
      <c r="D5460" s="103"/>
      <c r="E5460" s="102"/>
    </row>
    <row r="5461" spans="1:5">
      <c r="A5461" s="102"/>
      <c r="B5461" s="102"/>
      <c r="C5461" s="102"/>
      <c r="D5461" s="103"/>
      <c r="E5461" s="102"/>
    </row>
    <row r="5462" spans="1:5">
      <c r="A5462" s="102"/>
      <c r="B5462" s="102"/>
      <c r="C5462" s="102"/>
      <c r="D5462" s="103"/>
      <c r="E5462" s="102"/>
    </row>
    <row r="5463" spans="1:5">
      <c r="A5463" s="102"/>
      <c r="B5463" s="102"/>
      <c r="C5463" s="102"/>
      <c r="D5463" s="103"/>
      <c r="E5463" s="102"/>
    </row>
    <row r="5464" spans="1:5">
      <c r="A5464" s="102"/>
      <c r="B5464" s="102"/>
      <c r="C5464" s="102"/>
      <c r="D5464" s="103"/>
      <c r="E5464" s="102"/>
    </row>
    <row r="5465" spans="1:5">
      <c r="A5465" s="102"/>
      <c r="B5465" s="102"/>
      <c r="C5465" s="102"/>
      <c r="D5465" s="103"/>
      <c r="E5465" s="102"/>
    </row>
    <row r="5466" spans="1:5">
      <c r="A5466" s="102"/>
      <c r="B5466" s="102"/>
      <c r="C5466" s="102"/>
      <c r="D5466" s="103"/>
      <c r="E5466" s="102"/>
    </row>
    <row r="5467" spans="1:5">
      <c r="A5467" s="102"/>
      <c r="B5467" s="102"/>
      <c r="C5467" s="102"/>
      <c r="D5467" s="103"/>
      <c r="E5467" s="102"/>
    </row>
    <row r="5468" spans="1:5">
      <c r="A5468" s="102"/>
      <c r="B5468" s="102"/>
      <c r="C5468" s="102"/>
      <c r="D5468" s="103"/>
      <c r="E5468" s="102"/>
    </row>
    <row r="5469" spans="1:5">
      <c r="A5469" s="102"/>
      <c r="B5469" s="102"/>
      <c r="C5469" s="102"/>
      <c r="D5469" s="103"/>
      <c r="E5469" s="102"/>
    </row>
    <row r="5470" spans="1:5">
      <c r="A5470" s="102"/>
      <c r="B5470" s="102"/>
      <c r="C5470" s="102"/>
      <c r="D5470" s="103"/>
      <c r="E5470" s="102"/>
    </row>
    <row r="5471" spans="1:5">
      <c r="A5471" s="102"/>
      <c r="B5471" s="102"/>
      <c r="C5471" s="102"/>
      <c r="D5471" s="103"/>
      <c r="E5471" s="102"/>
    </row>
    <row r="5472" spans="1:5">
      <c r="A5472" s="102"/>
      <c r="B5472" s="102"/>
      <c r="C5472" s="102"/>
      <c r="D5472" s="103"/>
      <c r="E5472" s="102"/>
    </row>
    <row r="5473" spans="1:5">
      <c r="A5473" s="102"/>
      <c r="B5473" s="102"/>
      <c r="C5473" s="102"/>
      <c r="D5473" s="103"/>
      <c r="E5473" s="102"/>
    </row>
    <row r="5474" spans="1:5">
      <c r="A5474" s="102"/>
      <c r="B5474" s="102"/>
      <c r="C5474" s="102"/>
      <c r="D5474" s="103"/>
      <c r="E5474" s="102"/>
    </row>
    <row r="5475" spans="1:5">
      <c r="A5475" s="102"/>
      <c r="B5475" s="102"/>
      <c r="C5475" s="102"/>
      <c r="D5475" s="103"/>
      <c r="E5475" s="102"/>
    </row>
    <row r="5476" spans="1:5">
      <c r="A5476" s="102"/>
      <c r="B5476" s="102"/>
      <c r="C5476" s="102"/>
      <c r="D5476" s="103"/>
      <c r="E5476" s="102"/>
    </row>
    <row r="5477" spans="1:5">
      <c r="A5477" s="102"/>
      <c r="B5477" s="102"/>
      <c r="C5477" s="102"/>
      <c r="D5477" s="103"/>
      <c r="E5477" s="102"/>
    </row>
    <row r="5478" spans="1:5">
      <c r="A5478" s="102"/>
      <c r="B5478" s="102"/>
      <c r="C5478" s="102"/>
      <c r="D5478" s="103"/>
      <c r="E5478" s="102"/>
    </row>
    <row r="5479" spans="1:5">
      <c r="A5479" s="102"/>
      <c r="B5479" s="102"/>
      <c r="C5479" s="102"/>
      <c r="D5479" s="103"/>
      <c r="E5479" s="102"/>
    </row>
    <row r="5480" spans="1:5">
      <c r="A5480" s="102"/>
      <c r="B5480" s="102"/>
      <c r="C5480" s="102"/>
      <c r="D5480" s="103"/>
      <c r="E5480" s="102"/>
    </row>
    <row r="5481" spans="1:5">
      <c r="A5481" s="102"/>
      <c r="B5481" s="102"/>
      <c r="C5481" s="102"/>
      <c r="D5481" s="103"/>
      <c r="E5481" s="102"/>
    </row>
    <row r="5482" spans="1:5">
      <c r="A5482" s="102"/>
      <c r="B5482" s="102"/>
      <c r="C5482" s="102"/>
      <c r="D5482" s="103"/>
      <c r="E5482" s="102"/>
    </row>
    <row r="5483" spans="1:5">
      <c r="A5483" s="102"/>
      <c r="B5483" s="102"/>
      <c r="C5483" s="102"/>
      <c r="D5483" s="103"/>
      <c r="E5483" s="102"/>
    </row>
    <row r="5484" spans="1:5">
      <c r="A5484" s="102"/>
      <c r="B5484" s="102"/>
      <c r="C5484" s="102"/>
      <c r="D5484" s="103"/>
      <c r="E5484" s="102"/>
    </row>
    <row r="5485" spans="1:5">
      <c r="A5485" s="102"/>
      <c r="B5485" s="102"/>
      <c r="C5485" s="102"/>
      <c r="D5485" s="103"/>
      <c r="E5485" s="102"/>
    </row>
    <row r="5486" spans="1:5">
      <c r="A5486" s="102"/>
      <c r="B5486" s="102"/>
      <c r="C5486" s="102"/>
      <c r="D5486" s="103"/>
      <c r="E5486" s="102"/>
    </row>
    <row r="5487" spans="1:5">
      <c r="A5487" s="102"/>
      <c r="B5487" s="102"/>
      <c r="C5487" s="102"/>
      <c r="D5487" s="103"/>
      <c r="E5487" s="102"/>
    </row>
    <row r="5488" spans="1:5">
      <c r="A5488" s="102"/>
      <c r="B5488" s="102"/>
      <c r="C5488" s="102"/>
      <c r="D5488" s="103"/>
      <c r="E5488" s="102"/>
    </row>
    <row r="5489" spans="1:5">
      <c r="A5489" s="102"/>
      <c r="B5489" s="102"/>
      <c r="C5489" s="102"/>
      <c r="D5489" s="103"/>
      <c r="E5489" s="102"/>
    </row>
    <row r="5490" spans="1:5">
      <c r="A5490" s="102"/>
      <c r="B5490" s="102"/>
      <c r="C5490" s="102"/>
      <c r="D5490" s="103"/>
      <c r="E5490" s="102"/>
    </row>
    <row r="5491" spans="1:5">
      <c r="A5491" s="102"/>
      <c r="B5491" s="102"/>
      <c r="C5491" s="102"/>
      <c r="D5491" s="103"/>
      <c r="E5491" s="102"/>
    </row>
    <row r="5492" spans="1:5">
      <c r="A5492" s="102"/>
      <c r="B5492" s="102"/>
      <c r="C5492" s="102"/>
      <c r="D5492" s="103"/>
      <c r="E5492" s="102"/>
    </row>
    <row r="5493" spans="1:5">
      <c r="A5493" s="102"/>
      <c r="B5493" s="102"/>
      <c r="C5493" s="102"/>
      <c r="D5493" s="103"/>
      <c r="E5493" s="102"/>
    </row>
    <row r="5494" spans="1:5">
      <c r="A5494" s="102"/>
      <c r="B5494" s="102"/>
      <c r="C5494" s="102"/>
      <c r="D5494" s="103"/>
      <c r="E5494" s="102"/>
    </row>
    <row r="5495" spans="1:5">
      <c r="A5495" s="102"/>
      <c r="B5495" s="102"/>
      <c r="C5495" s="102"/>
      <c r="D5495" s="103"/>
      <c r="E5495" s="102"/>
    </row>
    <row r="5496" spans="1:5">
      <c r="A5496" s="102"/>
      <c r="B5496" s="102"/>
      <c r="C5496" s="102"/>
      <c r="D5496" s="103"/>
      <c r="E5496" s="102"/>
    </row>
    <row r="5497" spans="1:5">
      <c r="A5497" s="102"/>
      <c r="B5497" s="102"/>
      <c r="C5497" s="102"/>
      <c r="D5497" s="103"/>
      <c r="E5497" s="102"/>
    </row>
    <row r="5498" spans="1:5">
      <c r="A5498" s="102"/>
      <c r="B5498" s="102"/>
      <c r="C5498" s="102"/>
      <c r="D5498" s="103"/>
      <c r="E5498" s="102"/>
    </row>
    <row r="5499" spans="1:5">
      <c r="A5499" s="102"/>
      <c r="B5499" s="102"/>
      <c r="C5499" s="102"/>
      <c r="D5499" s="103"/>
      <c r="E5499" s="102"/>
    </row>
    <row r="5500" spans="1:5">
      <c r="A5500" s="102"/>
      <c r="B5500" s="102"/>
      <c r="C5500" s="102"/>
      <c r="D5500" s="103"/>
      <c r="E5500" s="102"/>
    </row>
    <row r="5501" spans="1:5">
      <c r="A5501" s="102"/>
      <c r="B5501" s="102"/>
      <c r="C5501" s="102"/>
      <c r="D5501" s="103"/>
      <c r="E5501" s="102"/>
    </row>
    <row r="5502" spans="1:5">
      <c r="A5502" s="102"/>
      <c r="B5502" s="102"/>
      <c r="C5502" s="102"/>
      <c r="D5502" s="103"/>
      <c r="E5502" s="102"/>
    </row>
    <row r="5503" spans="1:5">
      <c r="A5503" s="102"/>
      <c r="B5503" s="102"/>
      <c r="C5503" s="102"/>
      <c r="D5503" s="103"/>
      <c r="E5503" s="102"/>
    </row>
    <row r="5504" spans="1:5">
      <c r="A5504" s="102"/>
      <c r="B5504" s="102"/>
      <c r="C5504" s="102"/>
      <c r="D5504" s="103"/>
      <c r="E5504" s="102"/>
    </row>
    <row r="5505" spans="1:5">
      <c r="A5505" s="102"/>
      <c r="B5505" s="102"/>
      <c r="C5505" s="102"/>
      <c r="D5505" s="103"/>
      <c r="E5505" s="102"/>
    </row>
    <row r="5506" spans="1:5">
      <c r="A5506" s="102"/>
      <c r="B5506" s="102"/>
      <c r="C5506" s="102"/>
      <c r="D5506" s="103"/>
      <c r="E5506" s="102"/>
    </row>
    <row r="5507" spans="1:5">
      <c r="A5507" s="102"/>
      <c r="B5507" s="102"/>
      <c r="C5507" s="102"/>
      <c r="D5507" s="103"/>
      <c r="E5507" s="102"/>
    </row>
    <row r="5508" spans="1:5">
      <c r="A5508" s="102"/>
      <c r="B5508" s="102"/>
      <c r="C5508" s="102"/>
      <c r="D5508" s="103"/>
      <c r="E5508" s="102"/>
    </row>
    <row r="5509" spans="1:5">
      <c r="A5509" s="102"/>
      <c r="B5509" s="102"/>
      <c r="C5509" s="102"/>
      <c r="D5509" s="103"/>
      <c r="E5509" s="102"/>
    </row>
    <row r="5510" spans="1:5">
      <c r="A5510" s="102"/>
      <c r="B5510" s="102"/>
      <c r="C5510" s="102"/>
      <c r="D5510" s="103"/>
      <c r="E5510" s="102"/>
    </row>
    <row r="5511" spans="1:5">
      <c r="A5511" s="102"/>
      <c r="B5511" s="102"/>
      <c r="C5511" s="102"/>
      <c r="D5511" s="103"/>
      <c r="E5511" s="102"/>
    </row>
    <row r="5512" spans="1:5">
      <c r="A5512" s="102"/>
      <c r="B5512" s="102"/>
      <c r="C5512" s="102"/>
      <c r="D5512" s="103"/>
      <c r="E5512" s="102"/>
    </row>
    <row r="5513" spans="1:5">
      <c r="A5513" s="102"/>
      <c r="B5513" s="102"/>
      <c r="C5513" s="102"/>
      <c r="D5513" s="103"/>
      <c r="E5513" s="102"/>
    </row>
    <row r="5514" spans="1:5">
      <c r="A5514" s="102"/>
      <c r="B5514" s="102"/>
      <c r="C5514" s="102"/>
      <c r="D5514" s="103"/>
      <c r="E5514" s="102"/>
    </row>
    <row r="5515" spans="1:5">
      <c r="A5515" s="102"/>
      <c r="B5515" s="102"/>
      <c r="C5515" s="102"/>
      <c r="D5515" s="103"/>
      <c r="E5515" s="102"/>
    </row>
    <row r="5516" spans="1:5">
      <c r="A5516" s="102"/>
      <c r="B5516" s="102"/>
      <c r="C5516" s="102"/>
      <c r="D5516" s="103"/>
      <c r="E5516" s="102"/>
    </row>
    <row r="5517" spans="1:5">
      <c r="A5517" s="102"/>
      <c r="B5517" s="102"/>
      <c r="C5517" s="102"/>
      <c r="D5517" s="103"/>
      <c r="E5517" s="102"/>
    </row>
    <row r="5518" spans="1:5">
      <c r="A5518" s="102"/>
      <c r="B5518" s="102"/>
      <c r="C5518" s="102"/>
      <c r="D5518" s="103"/>
      <c r="E5518" s="102"/>
    </row>
    <row r="5519" spans="1:5">
      <c r="A5519" s="102"/>
      <c r="B5519" s="102"/>
      <c r="C5519" s="102"/>
      <c r="D5519" s="103"/>
      <c r="E5519" s="102"/>
    </row>
    <row r="5520" spans="1:5">
      <c r="A5520" s="102"/>
      <c r="B5520" s="102"/>
      <c r="C5520" s="102"/>
      <c r="D5520" s="103"/>
      <c r="E5520" s="102"/>
    </row>
    <row r="5521" spans="1:5">
      <c r="A5521" s="102"/>
      <c r="B5521" s="102"/>
      <c r="C5521" s="102"/>
      <c r="D5521" s="103"/>
      <c r="E5521" s="102"/>
    </row>
    <row r="5522" spans="1:5">
      <c r="A5522" s="102"/>
      <c r="B5522" s="102"/>
      <c r="C5522" s="102"/>
      <c r="D5522" s="103"/>
      <c r="E5522" s="102"/>
    </row>
    <row r="5523" spans="1:5">
      <c r="A5523" s="102"/>
      <c r="B5523" s="102"/>
      <c r="C5523" s="102"/>
      <c r="D5523" s="103"/>
      <c r="E5523" s="102"/>
    </row>
    <row r="5524" spans="1:5">
      <c r="A5524" s="102"/>
      <c r="B5524" s="102"/>
      <c r="C5524" s="102"/>
      <c r="D5524" s="103"/>
      <c r="E5524" s="102"/>
    </row>
    <row r="5525" spans="1:5">
      <c r="A5525" s="102"/>
      <c r="B5525" s="102"/>
      <c r="C5525" s="102"/>
      <c r="D5525" s="103"/>
      <c r="E5525" s="102"/>
    </row>
    <row r="5526" spans="1:5">
      <c r="A5526" s="102"/>
      <c r="B5526" s="102"/>
      <c r="C5526" s="102"/>
      <c r="D5526" s="103"/>
      <c r="E5526" s="102"/>
    </row>
    <row r="5527" spans="1:5">
      <c r="A5527" s="102"/>
      <c r="B5527" s="102"/>
      <c r="C5527" s="102"/>
      <c r="D5527" s="103"/>
      <c r="E5527" s="102"/>
    </row>
    <row r="5528" spans="1:5">
      <c r="A5528" s="102"/>
      <c r="B5528" s="102"/>
      <c r="C5528" s="102"/>
      <c r="D5528" s="103"/>
      <c r="E5528" s="102"/>
    </row>
    <row r="5529" spans="1:5">
      <c r="A5529" s="102"/>
      <c r="B5529" s="102"/>
      <c r="C5529" s="102"/>
      <c r="D5529" s="103"/>
      <c r="E5529" s="102"/>
    </row>
    <row r="5530" spans="1:5">
      <c r="A5530" s="102"/>
      <c r="B5530" s="102"/>
      <c r="C5530" s="102"/>
      <c r="D5530" s="103"/>
      <c r="E5530" s="102"/>
    </row>
    <row r="5531" spans="1:5">
      <c r="A5531" s="102"/>
      <c r="B5531" s="102"/>
      <c r="C5531" s="102"/>
      <c r="D5531" s="103"/>
      <c r="E5531" s="102"/>
    </row>
    <row r="5532" spans="1:5">
      <c r="A5532" s="102"/>
      <c r="B5532" s="102"/>
      <c r="C5532" s="102"/>
      <c r="D5532" s="103"/>
      <c r="E5532" s="102"/>
    </row>
    <row r="5533" spans="1:5">
      <c r="A5533" s="102"/>
      <c r="B5533" s="102"/>
      <c r="C5533" s="102"/>
      <c r="D5533" s="103"/>
      <c r="E5533" s="102"/>
    </row>
    <row r="5534" spans="1:5">
      <c r="A5534" s="102"/>
      <c r="B5534" s="102"/>
      <c r="C5534" s="102"/>
      <c r="D5534" s="103"/>
      <c r="E5534" s="102"/>
    </row>
    <row r="5535" spans="1:5">
      <c r="A5535" s="102"/>
      <c r="B5535" s="102"/>
      <c r="C5535" s="102"/>
      <c r="D5535" s="103"/>
      <c r="E5535" s="102"/>
    </row>
    <row r="5536" spans="1:5">
      <c r="A5536" s="102"/>
      <c r="B5536" s="102"/>
      <c r="C5536" s="102"/>
      <c r="D5536" s="103"/>
      <c r="E5536" s="102"/>
    </row>
    <row r="5537" spans="1:5">
      <c r="A5537" s="102"/>
      <c r="B5537" s="102"/>
      <c r="C5537" s="102"/>
      <c r="D5537" s="103"/>
      <c r="E5537" s="102"/>
    </row>
    <row r="5538" spans="1:5">
      <c r="A5538" s="102"/>
      <c r="B5538" s="102"/>
      <c r="C5538" s="102"/>
      <c r="D5538" s="103"/>
      <c r="E5538" s="102"/>
    </row>
    <row r="5539" spans="1:5">
      <c r="A5539" s="102"/>
      <c r="B5539" s="102"/>
      <c r="C5539" s="102"/>
      <c r="D5539" s="103"/>
      <c r="E5539" s="102"/>
    </row>
    <row r="5540" spans="1:5">
      <c r="A5540" s="102"/>
      <c r="B5540" s="102"/>
      <c r="C5540" s="102"/>
      <c r="D5540" s="103"/>
      <c r="E5540" s="102"/>
    </row>
    <row r="5541" spans="1:5">
      <c r="A5541" s="102"/>
      <c r="B5541" s="102"/>
      <c r="C5541" s="102"/>
      <c r="D5541" s="103"/>
      <c r="E5541" s="102"/>
    </row>
    <row r="5542" spans="1:5">
      <c r="A5542" s="102"/>
      <c r="B5542" s="102"/>
      <c r="C5542" s="102"/>
      <c r="D5542" s="103"/>
      <c r="E5542" s="102"/>
    </row>
    <row r="5543" spans="1:5">
      <c r="A5543" s="102"/>
      <c r="B5543" s="102"/>
      <c r="C5543" s="102"/>
      <c r="D5543" s="103"/>
      <c r="E5543" s="102"/>
    </row>
    <row r="5544" spans="1:5">
      <c r="A5544" s="102"/>
      <c r="B5544" s="102"/>
      <c r="C5544" s="102"/>
      <c r="D5544" s="103"/>
      <c r="E5544" s="102"/>
    </row>
    <row r="5545" spans="1:5">
      <c r="A5545" s="102"/>
      <c r="B5545" s="102"/>
      <c r="C5545" s="102"/>
      <c r="D5545" s="103"/>
      <c r="E5545" s="102"/>
    </row>
    <row r="5546" spans="1:5">
      <c r="A5546" s="102"/>
      <c r="B5546" s="102"/>
      <c r="C5546" s="102"/>
      <c r="D5546" s="103"/>
      <c r="E5546" s="102"/>
    </row>
    <row r="5547" spans="1:5">
      <c r="A5547" s="102"/>
      <c r="B5547" s="102"/>
      <c r="C5547" s="102"/>
      <c r="D5547" s="103"/>
      <c r="E5547" s="102"/>
    </row>
    <row r="5548" spans="1:5">
      <c r="A5548" s="102"/>
      <c r="B5548" s="102"/>
      <c r="C5548" s="102"/>
      <c r="D5548" s="103"/>
      <c r="E5548" s="102"/>
    </row>
    <row r="5549" spans="1:5">
      <c r="A5549" s="102"/>
      <c r="B5549" s="102"/>
      <c r="C5549" s="102"/>
      <c r="D5549" s="103"/>
      <c r="E5549" s="102"/>
    </row>
    <row r="5550" spans="1:5">
      <c r="A5550" s="102"/>
      <c r="B5550" s="102"/>
      <c r="C5550" s="102"/>
      <c r="D5550" s="103"/>
      <c r="E5550" s="102"/>
    </row>
    <row r="5551" spans="1:5">
      <c r="A5551" s="102"/>
      <c r="B5551" s="102"/>
      <c r="C5551" s="102"/>
      <c r="D5551" s="103"/>
      <c r="E5551" s="102"/>
    </row>
    <row r="5552" spans="1:5">
      <c r="A5552" s="102"/>
      <c r="B5552" s="102"/>
      <c r="C5552" s="102"/>
      <c r="D5552" s="103"/>
      <c r="E5552" s="102"/>
    </row>
    <row r="5553" spans="1:5">
      <c r="A5553" s="102"/>
      <c r="B5553" s="102"/>
      <c r="C5553" s="102"/>
      <c r="D5553" s="103"/>
      <c r="E5553" s="102"/>
    </row>
    <row r="5554" spans="1:5">
      <c r="A5554" s="102"/>
      <c r="B5554" s="102"/>
      <c r="C5554" s="102"/>
      <c r="D5554" s="103"/>
      <c r="E5554" s="102"/>
    </row>
    <row r="5555" spans="1:5">
      <c r="A5555" s="102"/>
      <c r="B5555" s="102"/>
      <c r="C5555" s="102"/>
      <c r="D5555" s="103"/>
      <c r="E5555" s="102"/>
    </row>
    <row r="5556" spans="1:5">
      <c r="A5556" s="102"/>
      <c r="B5556" s="102"/>
      <c r="C5556" s="102"/>
      <c r="D5556" s="103"/>
      <c r="E5556" s="102"/>
    </row>
    <row r="5557" spans="1:5">
      <c r="A5557" s="102"/>
      <c r="B5557" s="102"/>
      <c r="C5557" s="102"/>
      <c r="D5557" s="103"/>
      <c r="E5557" s="102"/>
    </row>
    <row r="5558" spans="1:5">
      <c r="A5558" s="102"/>
      <c r="B5558" s="102"/>
      <c r="C5558" s="102"/>
      <c r="D5558" s="103"/>
      <c r="E5558" s="102"/>
    </row>
    <row r="5559" spans="1:5">
      <c r="A5559" s="102"/>
      <c r="B5559" s="102"/>
      <c r="C5559" s="102"/>
      <c r="D5559" s="103"/>
      <c r="E5559" s="102"/>
    </row>
    <row r="5560" spans="1:5">
      <c r="A5560" s="102"/>
      <c r="B5560" s="102"/>
      <c r="C5560" s="102"/>
      <c r="D5560" s="103"/>
      <c r="E5560" s="102"/>
    </row>
    <row r="5561" spans="1:5">
      <c r="A5561" s="102"/>
      <c r="B5561" s="102"/>
      <c r="C5561" s="102"/>
      <c r="D5561" s="103"/>
      <c r="E5561" s="102"/>
    </row>
    <row r="5562" spans="1:5">
      <c r="A5562" s="102"/>
      <c r="B5562" s="102"/>
      <c r="C5562" s="102"/>
      <c r="D5562" s="103"/>
      <c r="E5562" s="102"/>
    </row>
    <row r="5563" spans="1:5">
      <c r="A5563" s="102"/>
      <c r="B5563" s="102"/>
      <c r="C5563" s="102"/>
      <c r="D5563" s="103"/>
      <c r="E5563" s="102"/>
    </row>
    <row r="5564" spans="1:5">
      <c r="A5564" s="102"/>
      <c r="B5564" s="102"/>
      <c r="C5564" s="102"/>
      <c r="D5564" s="103"/>
      <c r="E5564" s="102"/>
    </row>
    <row r="5565" spans="1:5">
      <c r="A5565" s="102"/>
      <c r="B5565" s="102"/>
      <c r="C5565" s="102"/>
      <c r="D5565" s="103"/>
      <c r="E5565" s="102"/>
    </row>
    <row r="5566" spans="1:5">
      <c r="A5566" s="102"/>
      <c r="B5566" s="102"/>
      <c r="C5566" s="102"/>
      <c r="D5566" s="103"/>
      <c r="E5566" s="102"/>
    </row>
    <row r="5567" spans="1:5">
      <c r="A5567" s="102"/>
      <c r="B5567" s="102"/>
      <c r="C5567" s="102"/>
      <c r="D5567" s="103"/>
      <c r="E5567" s="102"/>
    </row>
    <row r="5568" spans="1:5">
      <c r="A5568" s="102"/>
      <c r="B5568" s="102"/>
      <c r="C5568" s="102"/>
      <c r="D5568" s="103"/>
      <c r="E5568" s="102"/>
    </row>
    <row r="5569" spans="1:5">
      <c r="A5569" s="102"/>
      <c r="B5569" s="102"/>
      <c r="C5569" s="102"/>
      <c r="D5569" s="103"/>
      <c r="E5569" s="102"/>
    </row>
    <row r="5570" spans="1:5">
      <c r="A5570" s="102"/>
      <c r="B5570" s="102"/>
      <c r="C5570" s="102"/>
      <c r="D5570" s="103"/>
      <c r="E5570" s="102"/>
    </row>
    <row r="5571" spans="1:5">
      <c r="A5571" s="102"/>
      <c r="B5571" s="102"/>
      <c r="C5571" s="102"/>
      <c r="D5571" s="103"/>
      <c r="E5571" s="102"/>
    </row>
    <row r="5572" spans="1:5">
      <c r="A5572" s="102"/>
      <c r="B5572" s="102"/>
      <c r="C5572" s="102"/>
      <c r="D5572" s="103"/>
      <c r="E5572" s="102"/>
    </row>
    <row r="5573" spans="1:5">
      <c r="A5573" s="102"/>
      <c r="B5573" s="102"/>
      <c r="C5573" s="102"/>
      <c r="D5573" s="103"/>
      <c r="E5573" s="102"/>
    </row>
    <row r="5574" spans="1:5">
      <c r="A5574" s="102"/>
      <c r="B5574" s="102"/>
      <c r="C5574" s="102"/>
      <c r="D5574" s="103"/>
      <c r="E5574" s="102"/>
    </row>
    <row r="5575" spans="1:5">
      <c r="A5575" s="102"/>
      <c r="B5575" s="102"/>
      <c r="C5575" s="102"/>
      <c r="D5575" s="103"/>
      <c r="E5575" s="102"/>
    </row>
    <row r="5576" spans="1:5">
      <c r="A5576" s="102"/>
      <c r="B5576" s="102"/>
      <c r="C5576" s="102"/>
      <c r="D5576" s="103"/>
      <c r="E5576" s="102"/>
    </row>
    <row r="5577" spans="1:5">
      <c r="A5577" s="102"/>
      <c r="B5577" s="102"/>
      <c r="C5577" s="102"/>
      <c r="D5577" s="103"/>
      <c r="E5577" s="102"/>
    </row>
    <row r="5578" spans="1:5">
      <c r="A5578" s="102"/>
      <c r="B5578" s="102"/>
      <c r="C5578" s="102"/>
      <c r="D5578" s="103"/>
      <c r="E5578" s="102"/>
    </row>
    <row r="5579" spans="1:5">
      <c r="A5579" s="102"/>
      <c r="B5579" s="102"/>
      <c r="C5579" s="102"/>
      <c r="D5579" s="103"/>
      <c r="E5579" s="102"/>
    </row>
    <row r="5580" spans="1:5">
      <c r="A5580" s="102"/>
      <c r="B5580" s="102"/>
      <c r="C5580" s="102"/>
      <c r="D5580" s="103"/>
      <c r="E5580" s="102"/>
    </row>
    <row r="5581" spans="1:5">
      <c r="A5581" s="102"/>
      <c r="B5581" s="102"/>
      <c r="C5581" s="102"/>
      <c r="D5581" s="103"/>
      <c r="E5581" s="102"/>
    </row>
    <row r="5582" spans="1:5">
      <c r="A5582" s="102"/>
      <c r="B5582" s="102"/>
      <c r="C5582" s="102"/>
      <c r="D5582" s="103"/>
      <c r="E5582" s="102"/>
    </row>
    <row r="5583" spans="1:5">
      <c r="A5583" s="102"/>
      <c r="B5583" s="102"/>
      <c r="C5583" s="102"/>
      <c r="D5583" s="103"/>
      <c r="E5583" s="102"/>
    </row>
    <row r="5584" spans="1:5">
      <c r="A5584" s="102"/>
      <c r="B5584" s="102"/>
      <c r="C5584" s="102"/>
      <c r="D5584" s="103"/>
      <c r="E5584" s="102"/>
    </row>
    <row r="5585" spans="1:5">
      <c r="A5585" s="102"/>
      <c r="B5585" s="102"/>
      <c r="C5585" s="102"/>
      <c r="D5585" s="103"/>
      <c r="E5585" s="102"/>
    </row>
    <row r="5586" spans="1:5">
      <c r="A5586" s="102"/>
      <c r="B5586" s="102"/>
      <c r="C5586" s="102"/>
      <c r="D5586" s="103"/>
      <c r="E5586" s="102"/>
    </row>
    <row r="5587" spans="1:5">
      <c r="A5587" s="102"/>
      <c r="B5587" s="102"/>
      <c r="C5587" s="102"/>
      <c r="D5587" s="103"/>
      <c r="E5587" s="102"/>
    </row>
    <row r="5588" spans="1:5">
      <c r="A5588" s="102"/>
      <c r="B5588" s="102"/>
      <c r="C5588" s="102"/>
      <c r="D5588" s="103"/>
      <c r="E5588" s="102"/>
    </row>
    <row r="5589" spans="1:5">
      <c r="A5589" s="102"/>
      <c r="B5589" s="102"/>
      <c r="C5589" s="102"/>
      <c r="D5589" s="103"/>
      <c r="E5589" s="102"/>
    </row>
    <row r="5590" spans="1:5">
      <c r="A5590" s="102"/>
      <c r="B5590" s="102"/>
      <c r="C5590" s="102"/>
      <c r="D5590" s="103"/>
      <c r="E5590" s="102"/>
    </row>
    <row r="5591" spans="1:5">
      <c r="A5591" s="102"/>
      <c r="B5591" s="102"/>
      <c r="C5591" s="102"/>
      <c r="D5591" s="103"/>
      <c r="E5591" s="102"/>
    </row>
    <row r="5592" spans="1:5">
      <c r="A5592" s="102"/>
      <c r="B5592" s="102"/>
      <c r="C5592" s="102"/>
      <c r="D5592" s="103"/>
      <c r="E5592" s="102"/>
    </row>
    <row r="5593" spans="1:5">
      <c r="A5593" s="102"/>
      <c r="B5593" s="102"/>
      <c r="C5593" s="102"/>
      <c r="D5593" s="103"/>
      <c r="E5593" s="102"/>
    </row>
    <row r="5594" spans="1:5">
      <c r="A5594" s="102"/>
      <c r="B5594" s="102"/>
      <c r="C5594" s="102"/>
      <c r="D5594" s="103"/>
      <c r="E5594" s="102"/>
    </row>
    <row r="5595" spans="1:5">
      <c r="A5595" s="102"/>
      <c r="B5595" s="102"/>
      <c r="C5595" s="102"/>
      <c r="D5595" s="103"/>
      <c r="E5595" s="102"/>
    </row>
    <row r="5596" spans="1:5">
      <c r="A5596" s="102"/>
      <c r="B5596" s="102"/>
      <c r="C5596" s="102"/>
      <c r="D5596" s="103"/>
      <c r="E5596" s="102"/>
    </row>
    <row r="5597" spans="1:5">
      <c r="A5597" s="102"/>
      <c r="B5597" s="102"/>
      <c r="C5597" s="102"/>
      <c r="D5597" s="103"/>
      <c r="E5597" s="102"/>
    </row>
    <row r="5598" spans="1:5">
      <c r="A5598" s="102"/>
      <c r="B5598" s="102"/>
      <c r="C5598" s="102"/>
      <c r="D5598" s="103"/>
      <c r="E5598" s="102"/>
    </row>
    <row r="5599" spans="1:5">
      <c r="A5599" s="102"/>
      <c r="B5599" s="102"/>
      <c r="C5599" s="102"/>
      <c r="D5599" s="103"/>
      <c r="E5599" s="102"/>
    </row>
    <row r="5600" spans="1:5">
      <c r="A5600" s="102"/>
      <c r="B5600" s="102"/>
      <c r="C5600" s="102"/>
      <c r="D5600" s="103"/>
      <c r="E5600" s="102"/>
    </row>
    <row r="5601" spans="1:5">
      <c r="A5601" s="102"/>
      <c r="B5601" s="102"/>
      <c r="C5601" s="102"/>
      <c r="D5601" s="103"/>
      <c r="E5601" s="102"/>
    </row>
    <row r="5602" spans="1:5">
      <c r="A5602" s="102"/>
      <c r="B5602" s="102"/>
      <c r="C5602" s="102"/>
      <c r="D5602" s="103"/>
      <c r="E5602" s="102"/>
    </row>
    <row r="5603" spans="1:5">
      <c r="A5603" s="102"/>
      <c r="B5603" s="102"/>
      <c r="C5603" s="102"/>
      <c r="D5603" s="103"/>
      <c r="E5603" s="102"/>
    </row>
    <row r="5604" spans="1:5">
      <c r="A5604" s="102"/>
      <c r="B5604" s="102"/>
      <c r="C5604" s="102"/>
      <c r="D5604" s="103"/>
      <c r="E5604" s="102"/>
    </row>
    <row r="5605" spans="1:5">
      <c r="A5605" s="102"/>
      <c r="B5605" s="102"/>
      <c r="C5605" s="102"/>
      <c r="D5605" s="103"/>
      <c r="E5605" s="102"/>
    </row>
    <row r="5606" spans="1:5">
      <c r="A5606" s="102"/>
      <c r="B5606" s="102"/>
      <c r="C5606" s="102"/>
      <c r="D5606" s="103"/>
      <c r="E5606" s="102"/>
    </row>
    <row r="5607" spans="1:5">
      <c r="A5607" s="102"/>
      <c r="B5607" s="102"/>
      <c r="C5607" s="102"/>
      <c r="D5607" s="103"/>
      <c r="E5607" s="102"/>
    </row>
    <row r="5608" spans="1:5">
      <c r="A5608" s="102"/>
      <c r="B5608" s="102"/>
      <c r="C5608" s="102"/>
      <c r="D5608" s="103"/>
      <c r="E5608" s="102"/>
    </row>
    <row r="5609" spans="1:5">
      <c r="A5609" s="102"/>
      <c r="B5609" s="102"/>
      <c r="C5609" s="102"/>
      <c r="D5609" s="103"/>
      <c r="E5609" s="102"/>
    </row>
    <row r="5610" spans="1:5">
      <c r="A5610" s="102"/>
      <c r="B5610" s="102"/>
      <c r="C5610" s="102"/>
      <c r="D5610" s="103"/>
      <c r="E5610" s="102"/>
    </row>
    <row r="5611" spans="1:5">
      <c r="A5611" s="102"/>
      <c r="B5611" s="102"/>
      <c r="C5611" s="102"/>
      <c r="D5611" s="103"/>
      <c r="E5611" s="102"/>
    </row>
    <row r="5612" spans="1:5">
      <c r="A5612" s="102"/>
      <c r="B5612" s="102"/>
      <c r="C5612" s="102"/>
      <c r="D5612" s="103"/>
      <c r="E5612" s="102"/>
    </row>
    <row r="5613" spans="1:5">
      <c r="A5613" s="102"/>
      <c r="B5613" s="102"/>
      <c r="C5613" s="102"/>
      <c r="D5613" s="103"/>
      <c r="E5613" s="102"/>
    </row>
    <row r="5614" spans="1:5">
      <c r="A5614" s="102"/>
      <c r="B5614" s="102"/>
      <c r="C5614" s="102"/>
      <c r="D5614" s="103"/>
      <c r="E5614" s="102"/>
    </row>
    <row r="5615" spans="1:5">
      <c r="A5615" s="102"/>
      <c r="B5615" s="102"/>
      <c r="C5615" s="102"/>
      <c r="D5615" s="103"/>
      <c r="E5615" s="102"/>
    </row>
    <row r="5616" spans="1:5">
      <c r="A5616" s="102"/>
      <c r="B5616" s="102"/>
      <c r="C5616" s="102"/>
      <c r="D5616" s="103"/>
      <c r="E5616" s="102"/>
    </row>
    <row r="5617" spans="1:5">
      <c r="A5617" s="102"/>
      <c r="B5617" s="102"/>
      <c r="C5617" s="102"/>
      <c r="D5617" s="103"/>
      <c r="E5617" s="102"/>
    </row>
    <row r="5618" spans="1:5">
      <c r="A5618" s="102"/>
      <c r="B5618" s="102"/>
      <c r="C5618" s="102"/>
      <c r="D5618" s="103"/>
      <c r="E5618" s="102"/>
    </row>
    <row r="5619" spans="1:5">
      <c r="A5619" s="102"/>
      <c r="B5619" s="102"/>
      <c r="C5619" s="102"/>
      <c r="D5619" s="103"/>
      <c r="E5619" s="102"/>
    </row>
    <row r="5620" spans="1:5">
      <c r="A5620" s="102"/>
      <c r="B5620" s="102"/>
      <c r="C5620" s="102"/>
      <c r="D5620" s="103"/>
      <c r="E5620" s="102"/>
    </row>
    <row r="5621" spans="1:5">
      <c r="A5621" s="102"/>
      <c r="B5621" s="102"/>
      <c r="C5621" s="102"/>
      <c r="D5621" s="103"/>
      <c r="E5621" s="102"/>
    </row>
    <row r="5622" spans="1:5">
      <c r="A5622" s="102"/>
      <c r="B5622" s="102"/>
      <c r="C5622" s="102"/>
      <c r="D5622" s="103"/>
      <c r="E5622" s="102"/>
    </row>
    <row r="5623" spans="1:5">
      <c r="A5623" s="102"/>
      <c r="B5623" s="102"/>
      <c r="C5623" s="102"/>
      <c r="D5623" s="103"/>
      <c r="E5623" s="102"/>
    </row>
    <row r="5624" spans="1:5">
      <c r="A5624" s="102"/>
      <c r="B5624" s="102"/>
      <c r="C5624" s="102"/>
      <c r="D5624" s="103"/>
      <c r="E5624" s="102"/>
    </row>
    <row r="5625" spans="1:5">
      <c r="A5625" s="102"/>
      <c r="B5625" s="102"/>
      <c r="C5625" s="102"/>
      <c r="D5625" s="103"/>
      <c r="E5625" s="102"/>
    </row>
    <row r="5626" spans="1:5">
      <c r="A5626" s="102"/>
      <c r="B5626" s="102"/>
      <c r="C5626" s="102"/>
      <c r="D5626" s="103"/>
      <c r="E5626" s="102"/>
    </row>
    <row r="5627" spans="1:5">
      <c r="A5627" s="102"/>
      <c r="B5627" s="102"/>
      <c r="C5627" s="102"/>
      <c r="D5627" s="103"/>
      <c r="E5627" s="102"/>
    </row>
    <row r="5628" spans="1:5">
      <c r="A5628" s="102"/>
      <c r="B5628" s="102"/>
      <c r="C5628" s="102"/>
      <c r="D5628" s="103"/>
      <c r="E5628" s="102"/>
    </row>
    <row r="5629" spans="1:5">
      <c r="A5629" s="102"/>
      <c r="B5629" s="102"/>
      <c r="C5629" s="102"/>
      <c r="D5629" s="103"/>
      <c r="E5629" s="102"/>
    </row>
    <row r="5630" spans="1:5">
      <c r="A5630" s="102"/>
      <c r="B5630" s="102"/>
      <c r="C5630" s="102"/>
      <c r="D5630" s="103"/>
      <c r="E5630" s="102"/>
    </row>
    <row r="5631" spans="1:5">
      <c r="A5631" s="102"/>
      <c r="B5631" s="102"/>
      <c r="C5631" s="102"/>
      <c r="D5631" s="103"/>
      <c r="E5631" s="102"/>
    </row>
    <row r="5632" spans="1:5">
      <c r="A5632" s="102"/>
      <c r="B5632" s="102"/>
      <c r="C5632" s="102"/>
      <c r="D5632" s="103"/>
      <c r="E5632" s="102"/>
    </row>
    <row r="5633" spans="1:5">
      <c r="A5633" s="102"/>
      <c r="B5633" s="102"/>
      <c r="C5633" s="102"/>
      <c r="D5633" s="103"/>
      <c r="E5633" s="102"/>
    </row>
    <row r="5634" spans="1:5">
      <c r="A5634" s="102"/>
      <c r="B5634" s="102"/>
      <c r="C5634" s="102"/>
      <c r="D5634" s="103"/>
      <c r="E5634" s="102"/>
    </row>
    <row r="5635" spans="1:5">
      <c r="A5635" s="102"/>
      <c r="B5635" s="102"/>
      <c r="C5635" s="102"/>
      <c r="D5635" s="103"/>
      <c r="E5635" s="102"/>
    </row>
    <row r="5636" spans="1:5">
      <c r="A5636" s="102"/>
      <c r="B5636" s="102"/>
      <c r="C5636" s="102"/>
      <c r="D5636" s="103"/>
      <c r="E5636" s="102"/>
    </row>
    <row r="5637" spans="1:5">
      <c r="A5637" s="102"/>
      <c r="B5637" s="102"/>
      <c r="C5637" s="102"/>
      <c r="D5637" s="103"/>
      <c r="E5637" s="102"/>
    </row>
    <row r="5638" spans="1:5">
      <c r="A5638" s="102"/>
      <c r="B5638" s="102"/>
      <c r="C5638" s="102"/>
      <c r="D5638" s="103"/>
      <c r="E5638" s="102"/>
    </row>
    <row r="5639" spans="1:5">
      <c r="A5639" s="102"/>
      <c r="B5639" s="102"/>
      <c r="C5639" s="102"/>
      <c r="D5639" s="103"/>
      <c r="E5639" s="102"/>
    </row>
    <row r="5640" spans="1:5">
      <c r="A5640" s="102"/>
      <c r="B5640" s="102"/>
      <c r="C5640" s="102"/>
      <c r="D5640" s="103"/>
      <c r="E5640" s="102"/>
    </row>
    <row r="5641" spans="1:5">
      <c r="A5641" s="102"/>
      <c r="B5641" s="102"/>
      <c r="C5641" s="102"/>
      <c r="D5641" s="103"/>
      <c r="E5641" s="102"/>
    </row>
    <row r="5642" spans="1:5">
      <c r="A5642" s="102"/>
      <c r="B5642" s="102"/>
      <c r="C5642" s="102"/>
      <c r="D5642" s="103"/>
      <c r="E5642" s="102"/>
    </row>
    <row r="5643" spans="1:5">
      <c r="A5643" s="102"/>
      <c r="B5643" s="102"/>
      <c r="C5643" s="102"/>
      <c r="D5643" s="103"/>
      <c r="E5643" s="102"/>
    </row>
    <row r="5644" spans="1:5">
      <c r="A5644" s="102"/>
      <c r="B5644" s="102"/>
      <c r="C5644" s="102"/>
      <c r="D5644" s="103"/>
      <c r="E5644" s="102"/>
    </row>
    <row r="5645" spans="1:5">
      <c r="A5645" s="102"/>
      <c r="B5645" s="102"/>
      <c r="C5645" s="102"/>
      <c r="D5645" s="103"/>
      <c r="E5645" s="102"/>
    </row>
    <row r="5646" spans="1:5">
      <c r="A5646" s="102"/>
      <c r="B5646" s="102"/>
      <c r="C5646" s="102"/>
      <c r="D5646" s="103"/>
      <c r="E5646" s="102"/>
    </row>
    <row r="5647" spans="1:5">
      <c r="A5647" s="102"/>
      <c r="B5647" s="102"/>
      <c r="C5647" s="102"/>
      <c r="D5647" s="103"/>
      <c r="E5647" s="102"/>
    </row>
    <row r="5648" spans="1:5">
      <c r="A5648" s="102"/>
      <c r="B5648" s="102"/>
      <c r="C5648" s="102"/>
      <c r="D5648" s="103"/>
      <c r="E5648" s="102"/>
    </row>
    <row r="5649" spans="1:5">
      <c r="A5649" s="102"/>
      <c r="B5649" s="102"/>
      <c r="C5649" s="102"/>
      <c r="D5649" s="103"/>
      <c r="E5649" s="102"/>
    </row>
    <row r="5650" spans="1:5">
      <c r="A5650" s="102"/>
      <c r="B5650" s="102"/>
      <c r="C5650" s="102"/>
      <c r="D5650" s="103"/>
      <c r="E5650" s="102"/>
    </row>
    <row r="5651" spans="1:5">
      <c r="A5651" s="102"/>
      <c r="B5651" s="102"/>
      <c r="C5651" s="102"/>
      <c r="D5651" s="103"/>
      <c r="E5651" s="102"/>
    </row>
    <row r="5652" spans="1:5">
      <c r="A5652" s="102"/>
      <c r="B5652" s="102"/>
      <c r="C5652" s="102"/>
      <c r="D5652" s="103"/>
      <c r="E5652" s="102"/>
    </row>
    <row r="5653" spans="1:5">
      <c r="A5653" s="102"/>
      <c r="B5653" s="102"/>
      <c r="C5653" s="102"/>
      <c r="D5653" s="103"/>
      <c r="E5653" s="102"/>
    </row>
    <row r="5654" spans="1:5">
      <c r="A5654" s="102"/>
      <c r="B5654" s="102"/>
      <c r="C5654" s="102"/>
      <c r="D5654" s="103"/>
      <c r="E5654" s="102"/>
    </row>
    <row r="5655" spans="1:5">
      <c r="A5655" s="102"/>
      <c r="B5655" s="102"/>
      <c r="C5655" s="102"/>
      <c r="D5655" s="103"/>
      <c r="E5655" s="102"/>
    </row>
    <row r="5656" spans="1:5">
      <c r="A5656" s="102"/>
      <c r="B5656" s="102"/>
      <c r="C5656" s="102"/>
      <c r="D5656" s="103"/>
      <c r="E5656" s="102"/>
    </row>
    <row r="5657" spans="1:5">
      <c r="A5657" s="102"/>
      <c r="B5657" s="102"/>
      <c r="C5657" s="102"/>
      <c r="D5657" s="103"/>
      <c r="E5657" s="102"/>
    </row>
    <row r="5658" spans="1:5">
      <c r="A5658" s="102"/>
      <c r="B5658" s="102"/>
      <c r="C5658" s="102"/>
      <c r="D5658" s="103"/>
      <c r="E5658" s="102"/>
    </row>
    <row r="5659" spans="1:5">
      <c r="A5659" s="102"/>
      <c r="B5659" s="102"/>
      <c r="C5659" s="102"/>
      <c r="D5659" s="103"/>
      <c r="E5659" s="102"/>
    </row>
    <row r="5660" spans="1:5">
      <c r="A5660" s="102"/>
      <c r="B5660" s="102"/>
      <c r="C5660" s="102"/>
      <c r="D5660" s="103"/>
      <c r="E5660" s="102"/>
    </row>
    <row r="5661" spans="1:5">
      <c r="A5661" s="102"/>
      <c r="B5661" s="102"/>
      <c r="C5661" s="102"/>
      <c r="D5661" s="103"/>
      <c r="E5661" s="102"/>
    </row>
    <row r="5662" spans="1:5">
      <c r="A5662" s="102"/>
      <c r="B5662" s="102"/>
      <c r="C5662" s="102"/>
      <c r="D5662" s="103"/>
      <c r="E5662" s="102"/>
    </row>
    <row r="5663" spans="1:5">
      <c r="A5663" s="102"/>
      <c r="B5663" s="102"/>
      <c r="C5663" s="102"/>
      <c r="D5663" s="103"/>
      <c r="E5663" s="102"/>
    </row>
    <row r="5664" spans="1:5">
      <c r="A5664" s="102"/>
      <c r="B5664" s="102"/>
      <c r="C5664" s="102"/>
      <c r="D5664" s="103"/>
      <c r="E5664" s="102"/>
    </row>
    <row r="5665" spans="1:5">
      <c r="A5665" s="102"/>
      <c r="B5665" s="102"/>
      <c r="C5665" s="102"/>
      <c r="D5665" s="103"/>
      <c r="E5665" s="102"/>
    </row>
    <row r="5666" spans="1:5">
      <c r="A5666" s="102"/>
      <c r="B5666" s="102"/>
      <c r="C5666" s="102"/>
      <c r="D5666" s="103"/>
      <c r="E5666" s="102"/>
    </row>
    <row r="5667" spans="1:5">
      <c r="A5667" s="102"/>
      <c r="B5667" s="102"/>
      <c r="C5667" s="102"/>
      <c r="D5667" s="103"/>
      <c r="E5667" s="102"/>
    </row>
    <row r="5668" spans="1:5">
      <c r="A5668" s="102"/>
      <c r="B5668" s="102"/>
      <c r="C5668" s="102"/>
      <c r="D5668" s="103"/>
      <c r="E5668" s="102"/>
    </row>
    <row r="5669" spans="1:5">
      <c r="A5669" s="102"/>
      <c r="B5669" s="102"/>
      <c r="C5669" s="102"/>
      <c r="D5669" s="103"/>
      <c r="E5669" s="102"/>
    </row>
    <row r="5670" spans="1:5">
      <c r="A5670" s="102"/>
      <c r="B5670" s="102"/>
      <c r="C5670" s="102"/>
      <c r="D5670" s="103"/>
      <c r="E5670" s="102"/>
    </row>
    <row r="5671" spans="1:5">
      <c r="A5671" s="102"/>
      <c r="B5671" s="102"/>
      <c r="C5671" s="102"/>
      <c r="D5671" s="103"/>
      <c r="E5671" s="102"/>
    </row>
    <row r="5672" spans="1:5">
      <c r="A5672" s="102"/>
      <c r="B5672" s="102"/>
      <c r="C5672" s="102"/>
      <c r="D5672" s="103"/>
      <c r="E5672" s="102"/>
    </row>
    <row r="5673" spans="1:5">
      <c r="A5673" s="102"/>
      <c r="B5673" s="102"/>
      <c r="C5673" s="102"/>
      <c r="D5673" s="103"/>
      <c r="E5673" s="102"/>
    </row>
    <row r="5674" spans="1:5">
      <c r="A5674" s="102"/>
      <c r="B5674" s="102"/>
      <c r="C5674" s="102"/>
      <c r="D5674" s="103"/>
      <c r="E5674" s="102"/>
    </row>
    <row r="5675" spans="1:5">
      <c r="A5675" s="102"/>
      <c r="B5675" s="102"/>
      <c r="C5675" s="102"/>
      <c r="D5675" s="103"/>
      <c r="E5675" s="102"/>
    </row>
    <row r="5676" spans="1:5">
      <c r="A5676" s="102"/>
      <c r="B5676" s="102"/>
      <c r="C5676" s="102"/>
      <c r="D5676" s="103"/>
      <c r="E5676" s="102"/>
    </row>
    <row r="5677" spans="1:5">
      <c r="A5677" s="102"/>
      <c r="B5677" s="102"/>
      <c r="C5677" s="102"/>
      <c r="D5677" s="103"/>
      <c r="E5677" s="102"/>
    </row>
    <row r="5678" spans="1:5">
      <c r="A5678" s="102"/>
      <c r="B5678" s="102"/>
      <c r="C5678" s="102"/>
      <c r="D5678" s="103"/>
      <c r="E5678" s="102"/>
    </row>
    <row r="5679" spans="1:5">
      <c r="A5679" s="102"/>
      <c r="B5679" s="102"/>
      <c r="C5679" s="102"/>
      <c r="D5679" s="103"/>
      <c r="E5679" s="102"/>
    </row>
    <row r="5680" spans="1:5">
      <c r="A5680" s="102"/>
      <c r="B5680" s="102"/>
      <c r="C5680" s="102"/>
      <c r="D5680" s="103"/>
      <c r="E5680" s="102"/>
    </row>
    <row r="5681" spans="1:5">
      <c r="A5681" s="102"/>
      <c r="B5681" s="102"/>
      <c r="C5681" s="102"/>
      <c r="D5681" s="103"/>
      <c r="E5681" s="102"/>
    </row>
    <row r="5682" spans="1:5">
      <c r="A5682" s="102"/>
      <c r="B5682" s="102"/>
      <c r="C5682" s="102"/>
      <c r="D5682" s="103"/>
      <c r="E5682" s="102"/>
    </row>
    <row r="5683" spans="1:5">
      <c r="A5683" s="102"/>
      <c r="B5683" s="102"/>
      <c r="C5683" s="102"/>
      <c r="D5683" s="103"/>
      <c r="E5683" s="102"/>
    </row>
    <row r="5684" spans="1:5">
      <c r="A5684" s="102"/>
      <c r="B5684" s="102"/>
      <c r="C5684" s="102"/>
      <c r="D5684" s="103"/>
      <c r="E5684" s="102"/>
    </row>
    <row r="5685" spans="1:5">
      <c r="A5685" s="102"/>
      <c r="B5685" s="102"/>
      <c r="C5685" s="102"/>
      <c r="D5685" s="103"/>
      <c r="E5685" s="102"/>
    </row>
    <row r="5686" spans="1:5">
      <c r="A5686" s="102"/>
      <c r="B5686" s="102"/>
      <c r="C5686" s="102"/>
      <c r="D5686" s="103"/>
      <c r="E5686" s="102"/>
    </row>
    <row r="5687" spans="1:5">
      <c r="A5687" s="102"/>
      <c r="B5687" s="102"/>
      <c r="C5687" s="102"/>
      <c r="D5687" s="103"/>
      <c r="E5687" s="102"/>
    </row>
    <row r="5688" spans="1:5">
      <c r="A5688" s="102"/>
      <c r="B5688" s="102"/>
      <c r="C5688" s="102"/>
      <c r="D5688" s="103"/>
      <c r="E5688" s="102"/>
    </row>
    <row r="5689" spans="1:5">
      <c r="A5689" s="102"/>
      <c r="B5689" s="102"/>
      <c r="C5689" s="102"/>
      <c r="D5689" s="103"/>
      <c r="E5689" s="102"/>
    </row>
    <row r="5690" spans="1:5">
      <c r="A5690" s="102"/>
      <c r="B5690" s="102"/>
      <c r="C5690" s="102"/>
      <c r="D5690" s="103"/>
      <c r="E5690" s="102"/>
    </row>
    <row r="5691" spans="1:5">
      <c r="A5691" s="102"/>
      <c r="B5691" s="102"/>
      <c r="C5691" s="102"/>
      <c r="D5691" s="103"/>
      <c r="E5691" s="102"/>
    </row>
    <row r="5692" spans="1:5">
      <c r="A5692" s="102"/>
      <c r="B5692" s="102"/>
      <c r="C5692" s="102"/>
      <c r="D5692" s="103"/>
      <c r="E5692" s="102"/>
    </row>
    <row r="5693" spans="1:5">
      <c r="A5693" s="102"/>
      <c r="B5693" s="102"/>
      <c r="C5693" s="102"/>
      <c r="D5693" s="103"/>
      <c r="E5693" s="102"/>
    </row>
    <row r="5694" spans="1:5">
      <c r="A5694" s="102"/>
      <c r="B5694" s="102"/>
      <c r="C5694" s="102"/>
      <c r="D5694" s="103"/>
      <c r="E5694" s="102"/>
    </row>
    <row r="5695" spans="1:5">
      <c r="A5695" s="102"/>
      <c r="B5695" s="102"/>
      <c r="C5695" s="102"/>
      <c r="D5695" s="103"/>
      <c r="E5695" s="102"/>
    </row>
    <row r="5696" spans="1:5">
      <c r="A5696" s="102"/>
      <c r="B5696" s="102"/>
      <c r="C5696" s="102"/>
      <c r="D5696" s="103"/>
      <c r="E5696" s="102"/>
    </row>
    <row r="5697" spans="1:5">
      <c r="A5697" s="102"/>
      <c r="B5697" s="102"/>
      <c r="C5697" s="102"/>
      <c r="D5697" s="103"/>
      <c r="E5697" s="102"/>
    </row>
    <row r="5698" spans="1:5">
      <c r="A5698" s="102"/>
      <c r="B5698" s="102"/>
      <c r="C5698" s="102"/>
      <c r="D5698" s="103"/>
      <c r="E5698" s="102"/>
    </row>
    <row r="5699" spans="1:5">
      <c r="A5699" s="102"/>
      <c r="B5699" s="102"/>
      <c r="C5699" s="102"/>
      <c r="D5699" s="103"/>
      <c r="E5699" s="102"/>
    </row>
    <row r="5700" spans="1:5">
      <c r="A5700" s="102"/>
      <c r="B5700" s="102"/>
      <c r="C5700" s="102"/>
      <c r="D5700" s="103"/>
      <c r="E5700" s="102"/>
    </row>
    <row r="5701" spans="1:5">
      <c r="A5701" s="102"/>
      <c r="B5701" s="102"/>
      <c r="C5701" s="102"/>
      <c r="D5701" s="103"/>
      <c r="E5701" s="102"/>
    </row>
    <row r="5702" spans="1:5">
      <c r="A5702" s="102"/>
      <c r="B5702" s="102"/>
      <c r="C5702" s="102"/>
      <c r="D5702" s="103"/>
      <c r="E5702" s="102"/>
    </row>
    <row r="5703" spans="1:5">
      <c r="A5703" s="102"/>
      <c r="B5703" s="102"/>
      <c r="C5703" s="102"/>
      <c r="D5703" s="103"/>
      <c r="E5703" s="102"/>
    </row>
    <row r="5704" spans="1:5">
      <c r="A5704" s="102"/>
      <c r="B5704" s="102"/>
      <c r="C5704" s="102"/>
      <c r="D5704" s="103"/>
      <c r="E5704" s="102"/>
    </row>
    <row r="5705" spans="1:5">
      <c r="A5705" s="102"/>
      <c r="B5705" s="102"/>
      <c r="C5705" s="102"/>
      <c r="D5705" s="103"/>
      <c r="E5705" s="102"/>
    </row>
    <row r="5706" spans="1:5">
      <c r="A5706" s="102"/>
      <c r="B5706" s="102"/>
      <c r="C5706" s="102"/>
      <c r="D5706" s="103"/>
      <c r="E5706" s="102"/>
    </row>
    <row r="5707" spans="1:5">
      <c r="A5707" s="102"/>
      <c r="B5707" s="102"/>
      <c r="C5707" s="102"/>
      <c r="D5707" s="103"/>
      <c r="E5707" s="102"/>
    </row>
    <row r="5708" spans="1:5">
      <c r="A5708" s="102"/>
      <c r="B5708" s="102"/>
      <c r="C5708" s="102"/>
      <c r="D5708" s="103"/>
      <c r="E5708" s="102"/>
    </row>
    <row r="5709" spans="1:5">
      <c r="A5709" s="102"/>
      <c r="B5709" s="102"/>
      <c r="C5709" s="102"/>
      <c r="D5709" s="103"/>
      <c r="E5709" s="102"/>
    </row>
    <row r="5710" spans="1:5">
      <c r="A5710" s="102"/>
      <c r="B5710" s="102"/>
      <c r="C5710" s="102"/>
      <c r="D5710" s="103"/>
      <c r="E5710" s="102"/>
    </row>
    <row r="5711" spans="1:5">
      <c r="A5711" s="102"/>
      <c r="B5711" s="102"/>
      <c r="C5711" s="102"/>
      <c r="D5711" s="103"/>
      <c r="E5711" s="102"/>
    </row>
    <row r="5712" spans="1:5">
      <c r="A5712" s="102"/>
      <c r="B5712" s="102"/>
      <c r="C5712" s="102"/>
      <c r="D5712" s="103"/>
      <c r="E5712" s="102"/>
    </row>
    <row r="5713" spans="1:5">
      <c r="A5713" s="102"/>
      <c r="B5713" s="102"/>
      <c r="C5713" s="102"/>
      <c r="D5713" s="103"/>
      <c r="E5713" s="102"/>
    </row>
    <row r="5714" spans="1:5">
      <c r="A5714" s="102"/>
      <c r="B5714" s="102"/>
      <c r="C5714" s="102"/>
      <c r="D5714" s="103"/>
      <c r="E5714" s="102"/>
    </row>
    <row r="5715" spans="1:5">
      <c r="A5715" s="102"/>
      <c r="B5715" s="102"/>
      <c r="C5715" s="102"/>
      <c r="D5715" s="103"/>
      <c r="E5715" s="102"/>
    </row>
    <row r="5716" spans="1:5">
      <c r="A5716" s="102"/>
      <c r="B5716" s="102"/>
      <c r="C5716" s="102"/>
      <c r="D5716" s="103"/>
      <c r="E5716" s="102"/>
    </row>
    <row r="5717" spans="1:5">
      <c r="A5717" s="102"/>
      <c r="B5717" s="102"/>
      <c r="C5717" s="102"/>
      <c r="D5717" s="103"/>
      <c r="E5717" s="102"/>
    </row>
    <row r="5718" spans="1:5">
      <c r="A5718" s="102"/>
      <c r="B5718" s="102"/>
      <c r="C5718" s="102"/>
      <c r="D5718" s="103"/>
      <c r="E5718" s="102"/>
    </row>
    <row r="5719" spans="1:5">
      <c r="A5719" s="102"/>
      <c r="B5719" s="102"/>
      <c r="C5719" s="102"/>
      <c r="D5719" s="103"/>
      <c r="E5719" s="102"/>
    </row>
    <row r="5720" spans="1:5">
      <c r="A5720" s="102"/>
      <c r="B5720" s="102"/>
      <c r="C5720" s="102"/>
      <c r="D5720" s="103"/>
      <c r="E5720" s="102"/>
    </row>
    <row r="5721" spans="1:5">
      <c r="A5721" s="102"/>
      <c r="B5721" s="102"/>
      <c r="C5721" s="102"/>
      <c r="D5721" s="103"/>
      <c r="E5721" s="102"/>
    </row>
    <row r="5722" spans="1:5">
      <c r="A5722" s="102"/>
      <c r="B5722" s="102"/>
      <c r="C5722" s="102"/>
      <c r="D5722" s="103"/>
      <c r="E5722" s="102"/>
    </row>
    <row r="5723" spans="1:5">
      <c r="A5723" s="102"/>
      <c r="B5723" s="102"/>
      <c r="C5723" s="102"/>
      <c r="D5723" s="103"/>
      <c r="E5723" s="102"/>
    </row>
    <row r="5724" spans="1:5">
      <c r="A5724" s="102"/>
      <c r="B5724" s="102"/>
      <c r="C5724" s="102"/>
      <c r="D5724" s="103"/>
      <c r="E5724" s="102"/>
    </row>
    <row r="5725" spans="1:5">
      <c r="A5725" s="102"/>
      <c r="B5725" s="102"/>
      <c r="C5725" s="102"/>
      <c r="D5725" s="103"/>
      <c r="E5725" s="102"/>
    </row>
    <row r="5726" spans="1:5">
      <c r="A5726" s="102"/>
      <c r="B5726" s="102"/>
      <c r="C5726" s="102"/>
      <c r="D5726" s="103"/>
      <c r="E5726" s="102"/>
    </row>
    <row r="5727" spans="1:5">
      <c r="A5727" s="102"/>
      <c r="B5727" s="102"/>
      <c r="C5727" s="102"/>
      <c r="D5727" s="103"/>
      <c r="E5727" s="102"/>
    </row>
    <row r="5728" spans="1:5">
      <c r="A5728" s="102"/>
      <c r="B5728" s="102"/>
      <c r="C5728" s="102"/>
      <c r="D5728" s="103"/>
      <c r="E5728" s="102"/>
    </row>
    <row r="5729" spans="1:5">
      <c r="A5729" s="102"/>
      <c r="B5729" s="102"/>
      <c r="C5729" s="102"/>
      <c r="D5729" s="103"/>
      <c r="E5729" s="102"/>
    </row>
    <row r="5730" spans="1:5">
      <c r="A5730" s="102"/>
      <c r="B5730" s="102"/>
      <c r="C5730" s="102"/>
      <c r="D5730" s="103"/>
      <c r="E5730" s="102"/>
    </row>
    <row r="5731" spans="1:5">
      <c r="A5731" s="102"/>
      <c r="B5731" s="102"/>
      <c r="C5731" s="102"/>
      <c r="D5731" s="103"/>
      <c r="E5731" s="102"/>
    </row>
    <row r="5732" spans="1:5">
      <c r="A5732" s="102"/>
      <c r="B5732" s="102"/>
      <c r="C5732" s="102"/>
      <c r="D5732" s="103"/>
      <c r="E5732" s="102"/>
    </row>
    <row r="5733" spans="1:5">
      <c r="A5733" s="102"/>
      <c r="B5733" s="102"/>
      <c r="C5733" s="102"/>
      <c r="D5733" s="103"/>
      <c r="E5733" s="102"/>
    </row>
    <row r="5734" spans="1:5">
      <c r="A5734" s="102"/>
      <c r="B5734" s="102"/>
      <c r="C5734" s="102"/>
      <c r="D5734" s="103"/>
      <c r="E5734" s="102"/>
    </row>
    <row r="5735" spans="1:5">
      <c r="A5735" s="102"/>
      <c r="B5735" s="102"/>
      <c r="C5735" s="102"/>
      <c r="D5735" s="103"/>
      <c r="E5735" s="102"/>
    </row>
    <row r="5736" spans="1:5">
      <c r="A5736" s="102"/>
      <c r="B5736" s="102"/>
      <c r="C5736" s="102"/>
      <c r="D5736" s="103"/>
      <c r="E5736" s="102"/>
    </row>
    <row r="5737" spans="1:5">
      <c r="A5737" s="102"/>
      <c r="B5737" s="102"/>
      <c r="C5737" s="102"/>
      <c r="D5737" s="103"/>
      <c r="E5737" s="102"/>
    </row>
    <row r="5738" spans="1:5">
      <c r="A5738" s="102"/>
      <c r="B5738" s="102"/>
      <c r="C5738" s="102"/>
      <c r="D5738" s="103"/>
      <c r="E5738" s="102"/>
    </row>
    <row r="5739" spans="1:5">
      <c r="A5739" s="102"/>
      <c r="B5739" s="102"/>
      <c r="C5739" s="102"/>
      <c r="D5739" s="103"/>
      <c r="E5739" s="102"/>
    </row>
    <row r="5740" spans="1:5">
      <c r="A5740" s="102"/>
      <c r="B5740" s="102"/>
      <c r="C5740" s="102"/>
      <c r="D5740" s="103"/>
      <c r="E5740" s="102"/>
    </row>
    <row r="5741" spans="1:5">
      <c r="A5741" s="102"/>
      <c r="B5741" s="102"/>
      <c r="C5741" s="102"/>
      <c r="D5741" s="103"/>
      <c r="E5741" s="102"/>
    </row>
    <row r="5742" spans="1:5">
      <c r="A5742" s="102"/>
      <c r="B5742" s="102"/>
      <c r="C5742" s="102"/>
      <c r="D5742" s="103"/>
      <c r="E5742" s="102"/>
    </row>
    <row r="5743" spans="1:5">
      <c r="A5743" s="102"/>
      <c r="B5743" s="102"/>
      <c r="C5743" s="102"/>
      <c r="D5743" s="103"/>
      <c r="E5743" s="102"/>
    </row>
    <row r="5744" spans="1:5">
      <c r="A5744" s="102"/>
      <c r="B5744" s="102"/>
      <c r="C5744" s="102"/>
      <c r="D5744" s="103"/>
      <c r="E5744" s="102"/>
    </row>
    <row r="5745" spans="1:5">
      <c r="A5745" s="102"/>
      <c r="B5745" s="102"/>
      <c r="C5745" s="102"/>
      <c r="D5745" s="103"/>
      <c r="E5745" s="102"/>
    </row>
    <row r="5746" spans="1:5">
      <c r="A5746" s="102"/>
      <c r="B5746" s="102"/>
      <c r="C5746" s="102"/>
      <c r="D5746" s="103"/>
      <c r="E5746" s="102"/>
    </row>
    <row r="5747" spans="1:5">
      <c r="A5747" s="102"/>
      <c r="B5747" s="102"/>
      <c r="C5747" s="102"/>
      <c r="D5747" s="103"/>
      <c r="E5747" s="102"/>
    </row>
    <row r="5748" spans="1:5">
      <c r="A5748" s="102"/>
      <c r="B5748" s="102"/>
      <c r="C5748" s="102"/>
      <c r="D5748" s="103"/>
      <c r="E5748" s="102"/>
    </row>
    <row r="5749" spans="1:5">
      <c r="A5749" s="102"/>
      <c r="B5749" s="102"/>
      <c r="C5749" s="102"/>
      <c r="D5749" s="103"/>
      <c r="E5749" s="102"/>
    </row>
    <row r="5750" spans="1:5">
      <c r="A5750" s="102"/>
      <c r="B5750" s="102"/>
      <c r="C5750" s="102"/>
      <c r="D5750" s="103"/>
      <c r="E5750" s="102"/>
    </row>
    <row r="5751" spans="1:5">
      <c r="A5751" s="102"/>
      <c r="B5751" s="102"/>
      <c r="C5751" s="102"/>
      <c r="D5751" s="103"/>
      <c r="E5751" s="102"/>
    </row>
    <row r="5752" spans="1:5">
      <c r="A5752" s="102"/>
      <c r="B5752" s="102"/>
      <c r="C5752" s="102"/>
      <c r="D5752" s="103"/>
      <c r="E5752" s="102"/>
    </row>
    <row r="5753" spans="1:5">
      <c r="A5753" s="102"/>
      <c r="B5753" s="102"/>
      <c r="C5753" s="102"/>
      <c r="D5753" s="103"/>
      <c r="E5753" s="102"/>
    </row>
    <row r="5754" spans="1:5">
      <c r="A5754" s="102"/>
      <c r="B5754" s="102"/>
      <c r="C5754" s="102"/>
      <c r="D5754" s="103"/>
      <c r="E5754" s="102"/>
    </row>
    <row r="5755" spans="1:5">
      <c r="A5755" s="102"/>
      <c r="B5755" s="102"/>
      <c r="C5755" s="102"/>
      <c r="D5755" s="103"/>
      <c r="E5755" s="102"/>
    </row>
    <row r="5756" spans="1:5">
      <c r="A5756" s="102"/>
      <c r="B5756" s="102"/>
      <c r="C5756" s="102"/>
      <c r="D5756" s="103"/>
      <c r="E5756" s="102"/>
    </row>
    <row r="5757" spans="1:5">
      <c r="A5757" s="102"/>
      <c r="B5757" s="102"/>
      <c r="C5757" s="102"/>
      <c r="D5757" s="103"/>
      <c r="E5757" s="102"/>
    </row>
    <row r="5758" spans="1:5">
      <c r="A5758" s="102"/>
      <c r="B5758" s="102"/>
      <c r="C5758" s="102"/>
      <c r="D5758" s="103"/>
      <c r="E5758" s="102"/>
    </row>
    <row r="5759" spans="1:5">
      <c r="A5759" s="102"/>
      <c r="B5759" s="102"/>
      <c r="C5759" s="102"/>
      <c r="D5759" s="103"/>
      <c r="E5759" s="102"/>
    </row>
    <row r="5760" spans="1:5">
      <c r="A5760" s="102"/>
      <c r="B5760" s="102"/>
      <c r="C5760" s="102"/>
      <c r="D5760" s="103"/>
      <c r="E5760" s="102"/>
    </row>
    <row r="5761" spans="1:5">
      <c r="A5761" s="102"/>
      <c r="B5761" s="102"/>
      <c r="C5761" s="102"/>
      <c r="D5761" s="103"/>
      <c r="E5761" s="102"/>
    </row>
    <row r="5762" spans="1:5">
      <c r="A5762" s="102"/>
      <c r="B5762" s="102"/>
      <c r="C5762" s="102"/>
      <c r="D5762" s="103"/>
      <c r="E5762" s="102"/>
    </row>
    <row r="5763" spans="1:5">
      <c r="A5763" s="102"/>
      <c r="B5763" s="102"/>
      <c r="C5763" s="102"/>
      <c r="D5763" s="103"/>
      <c r="E5763" s="102"/>
    </row>
    <row r="5764" spans="1:5">
      <c r="A5764" s="102"/>
      <c r="B5764" s="102"/>
      <c r="C5764" s="102"/>
      <c r="D5764" s="103"/>
      <c r="E5764" s="102"/>
    </row>
    <row r="5765" spans="1:5">
      <c r="A5765" s="102"/>
      <c r="B5765" s="102"/>
      <c r="C5765" s="102"/>
      <c r="D5765" s="103"/>
      <c r="E5765" s="102"/>
    </row>
    <row r="5766" spans="1:5">
      <c r="A5766" s="102"/>
      <c r="B5766" s="102"/>
      <c r="C5766" s="102"/>
      <c r="D5766" s="103"/>
      <c r="E5766" s="102"/>
    </row>
    <row r="5767" spans="1:5">
      <c r="A5767" s="102"/>
      <c r="B5767" s="102"/>
      <c r="C5767" s="102"/>
      <c r="D5767" s="103"/>
      <c r="E5767" s="102"/>
    </row>
    <row r="5768" spans="1:5">
      <c r="A5768" s="102"/>
      <c r="B5768" s="102"/>
      <c r="C5768" s="102"/>
      <c r="D5768" s="103"/>
      <c r="E5768" s="102"/>
    </row>
    <row r="5769" spans="1:5">
      <c r="A5769" s="102"/>
      <c r="B5769" s="102"/>
      <c r="C5769" s="102"/>
      <c r="D5769" s="103"/>
      <c r="E5769" s="102"/>
    </row>
    <row r="5770" spans="1:5">
      <c r="A5770" s="102"/>
      <c r="B5770" s="102"/>
      <c r="C5770" s="102"/>
      <c r="D5770" s="103"/>
      <c r="E5770" s="102"/>
    </row>
    <row r="5771" spans="1:5">
      <c r="A5771" s="102"/>
      <c r="B5771" s="102"/>
      <c r="C5771" s="102"/>
      <c r="D5771" s="103"/>
      <c r="E5771" s="102"/>
    </row>
    <row r="5772" spans="1:5">
      <c r="A5772" s="102"/>
      <c r="B5772" s="102"/>
      <c r="C5772" s="102"/>
      <c r="D5772" s="103"/>
      <c r="E5772" s="102"/>
    </row>
    <row r="5773" spans="1:5">
      <c r="A5773" s="102"/>
      <c r="B5773" s="102"/>
      <c r="C5773" s="102"/>
      <c r="D5773" s="103"/>
      <c r="E5773" s="102"/>
    </row>
    <row r="5774" spans="1:5">
      <c r="A5774" s="102"/>
      <c r="B5774" s="102"/>
      <c r="C5774" s="102"/>
      <c r="D5774" s="103"/>
      <c r="E5774" s="102"/>
    </row>
    <row r="5775" spans="1:5">
      <c r="A5775" s="102"/>
      <c r="B5775" s="102"/>
      <c r="C5775" s="102"/>
      <c r="D5775" s="103"/>
      <c r="E5775" s="102"/>
    </row>
    <row r="5776" spans="1:5">
      <c r="A5776" s="102"/>
      <c r="B5776" s="102"/>
      <c r="C5776" s="102"/>
      <c r="D5776" s="103"/>
      <c r="E5776" s="102"/>
    </row>
    <row r="5777" spans="1:5">
      <c r="A5777" s="102"/>
      <c r="B5777" s="102"/>
      <c r="C5777" s="102"/>
      <c r="D5777" s="103"/>
      <c r="E5777" s="102"/>
    </row>
    <row r="5778" spans="1:5">
      <c r="A5778" s="102"/>
      <c r="B5778" s="102"/>
      <c r="C5778" s="102"/>
      <c r="D5778" s="103"/>
      <c r="E5778" s="102"/>
    </row>
    <row r="5779" spans="1:5">
      <c r="A5779" s="102"/>
      <c r="B5779" s="102"/>
      <c r="C5779" s="102"/>
      <c r="D5779" s="103"/>
      <c r="E5779" s="102"/>
    </row>
    <row r="5780" spans="1:5">
      <c r="A5780" s="102"/>
      <c r="B5780" s="102"/>
      <c r="C5780" s="102"/>
      <c r="D5780" s="103"/>
      <c r="E5780" s="102"/>
    </row>
    <row r="5781" spans="1:5">
      <c r="A5781" s="102"/>
      <c r="B5781" s="102"/>
      <c r="C5781" s="102"/>
      <c r="D5781" s="103"/>
      <c r="E5781" s="102"/>
    </row>
    <row r="5782" spans="1:5">
      <c r="A5782" s="102"/>
      <c r="B5782" s="102"/>
      <c r="C5782" s="102"/>
      <c r="D5782" s="103"/>
      <c r="E5782" s="102"/>
    </row>
    <row r="5783" spans="1:5">
      <c r="A5783" s="102"/>
      <c r="B5783" s="102"/>
      <c r="C5783" s="102"/>
      <c r="D5783" s="103"/>
      <c r="E5783" s="102"/>
    </row>
    <row r="5784" spans="1:5">
      <c r="A5784" s="102"/>
      <c r="B5784" s="102"/>
      <c r="C5784" s="102"/>
      <c r="D5784" s="103"/>
      <c r="E5784" s="102"/>
    </row>
    <row r="5785" spans="1:5">
      <c r="A5785" s="102"/>
      <c r="B5785" s="102"/>
      <c r="C5785" s="102"/>
      <c r="D5785" s="103"/>
      <c r="E5785" s="102"/>
    </row>
    <row r="5786" spans="1:5">
      <c r="A5786" s="102"/>
      <c r="B5786" s="102"/>
      <c r="C5786" s="102"/>
      <c r="D5786" s="103"/>
      <c r="E5786" s="102"/>
    </row>
    <row r="5787" spans="1:5">
      <c r="A5787" s="102"/>
      <c r="B5787" s="102"/>
      <c r="C5787" s="102"/>
      <c r="D5787" s="103"/>
      <c r="E5787" s="102"/>
    </row>
    <row r="5788" spans="1:5">
      <c r="A5788" s="102"/>
      <c r="B5788" s="102"/>
      <c r="C5788" s="102"/>
      <c r="D5788" s="103"/>
      <c r="E5788" s="102"/>
    </row>
    <row r="5789" spans="1:5">
      <c r="A5789" s="102"/>
      <c r="B5789" s="102"/>
      <c r="C5789" s="102"/>
      <c r="D5789" s="103"/>
      <c r="E5789" s="102"/>
    </row>
    <row r="5790" spans="1:5">
      <c r="A5790" s="102"/>
      <c r="B5790" s="102"/>
      <c r="C5790" s="102"/>
      <c r="D5790" s="103"/>
      <c r="E5790" s="102"/>
    </row>
    <row r="5791" spans="1:5">
      <c r="A5791" s="102"/>
      <c r="B5791" s="102"/>
      <c r="C5791" s="102"/>
      <c r="D5791" s="103"/>
      <c r="E5791" s="102"/>
    </row>
    <row r="5792" spans="1:5">
      <c r="A5792" s="102"/>
      <c r="B5792" s="102"/>
      <c r="C5792" s="102"/>
      <c r="D5792" s="103"/>
      <c r="E5792" s="102"/>
    </row>
    <row r="5793" spans="1:5">
      <c r="A5793" s="102"/>
      <c r="B5793" s="102"/>
      <c r="C5793" s="102"/>
      <c r="D5793" s="103"/>
      <c r="E5793" s="102"/>
    </row>
    <row r="5794" spans="1:5">
      <c r="A5794" s="102"/>
      <c r="B5794" s="102"/>
      <c r="C5794" s="102"/>
      <c r="D5794" s="103"/>
      <c r="E5794" s="102"/>
    </row>
    <row r="5795" spans="1:5">
      <c r="A5795" s="102"/>
      <c r="B5795" s="102"/>
      <c r="C5795" s="102"/>
      <c r="D5795" s="103"/>
      <c r="E5795" s="102"/>
    </row>
    <row r="5796" spans="1:5">
      <c r="A5796" s="102"/>
      <c r="B5796" s="102"/>
      <c r="C5796" s="102"/>
      <c r="D5796" s="103"/>
      <c r="E5796" s="102"/>
    </row>
    <row r="5797" spans="1:5">
      <c r="A5797" s="102"/>
      <c r="B5797" s="102"/>
      <c r="C5797" s="102"/>
      <c r="D5797" s="103"/>
      <c r="E5797" s="102"/>
    </row>
    <row r="5798" spans="1:5">
      <c r="A5798" s="102"/>
      <c r="B5798" s="102"/>
      <c r="C5798" s="102"/>
      <c r="D5798" s="103"/>
      <c r="E5798" s="102"/>
    </row>
    <row r="5799" spans="1:5">
      <c r="A5799" s="102"/>
      <c r="B5799" s="102"/>
      <c r="C5799" s="102"/>
      <c r="D5799" s="103"/>
      <c r="E5799" s="102"/>
    </row>
    <row r="5800" spans="1:5">
      <c r="A5800" s="102"/>
      <c r="B5800" s="102"/>
      <c r="C5800" s="102"/>
      <c r="D5800" s="103"/>
      <c r="E5800" s="102"/>
    </row>
    <row r="5801" spans="1:5">
      <c r="A5801" s="102"/>
      <c r="B5801" s="102"/>
      <c r="C5801" s="102"/>
      <c r="D5801" s="103"/>
      <c r="E5801" s="102"/>
    </row>
    <row r="5802" spans="1:5">
      <c r="A5802" s="102"/>
      <c r="B5802" s="102"/>
      <c r="C5802" s="102"/>
      <c r="D5802" s="103"/>
      <c r="E5802" s="102"/>
    </row>
    <row r="5803" spans="1:5">
      <c r="A5803" s="102"/>
      <c r="B5803" s="102"/>
      <c r="C5803" s="102"/>
      <c r="D5803" s="103"/>
      <c r="E5803" s="102"/>
    </row>
    <row r="5804" spans="1:5">
      <c r="A5804" s="102"/>
      <c r="B5804" s="102"/>
      <c r="C5804" s="102"/>
      <c r="D5804" s="103"/>
      <c r="E5804" s="102"/>
    </row>
    <row r="5805" spans="1:5">
      <c r="A5805" s="102"/>
      <c r="B5805" s="102"/>
      <c r="C5805" s="102"/>
      <c r="D5805" s="103"/>
      <c r="E5805" s="102"/>
    </row>
    <row r="5806" spans="1:5">
      <c r="A5806" s="102"/>
      <c r="B5806" s="102"/>
      <c r="C5806" s="102"/>
      <c r="D5806" s="103"/>
      <c r="E5806" s="102"/>
    </row>
    <row r="5807" spans="1:5">
      <c r="A5807" s="102"/>
      <c r="B5807" s="102"/>
      <c r="C5807" s="102"/>
      <c r="D5807" s="103"/>
      <c r="E5807" s="102"/>
    </row>
    <row r="5808" spans="1:5">
      <c r="A5808" s="102"/>
      <c r="B5808" s="102"/>
      <c r="C5808" s="102"/>
      <c r="D5808" s="103"/>
      <c r="E5808" s="102"/>
    </row>
    <row r="5809" spans="1:5">
      <c r="A5809" s="102"/>
      <c r="B5809" s="102"/>
      <c r="C5809" s="102"/>
      <c r="D5809" s="103"/>
      <c r="E5809" s="102"/>
    </row>
    <row r="5810" spans="1:5">
      <c r="A5810" s="102"/>
      <c r="B5810" s="102"/>
      <c r="C5810" s="102"/>
      <c r="D5810" s="103"/>
      <c r="E5810" s="102"/>
    </row>
    <row r="5811" spans="1:5">
      <c r="A5811" s="102"/>
      <c r="B5811" s="102"/>
      <c r="C5811" s="102"/>
      <c r="D5811" s="103"/>
      <c r="E5811" s="102"/>
    </row>
    <row r="5812" spans="1:5">
      <c r="A5812" s="102"/>
      <c r="B5812" s="102"/>
      <c r="C5812" s="102"/>
      <c r="D5812" s="103"/>
      <c r="E5812" s="102"/>
    </row>
    <row r="5813" spans="1:5">
      <c r="A5813" s="102"/>
      <c r="B5813" s="102"/>
      <c r="C5813" s="102"/>
      <c r="D5813" s="103"/>
      <c r="E5813" s="102"/>
    </row>
    <row r="5814" spans="1:5">
      <c r="A5814" s="102"/>
      <c r="B5814" s="102"/>
      <c r="C5814" s="102"/>
      <c r="D5814" s="103"/>
      <c r="E5814" s="102"/>
    </row>
    <row r="5815" spans="1:5">
      <c r="A5815" s="102"/>
      <c r="B5815" s="102"/>
      <c r="C5815" s="102"/>
      <c r="D5815" s="103"/>
      <c r="E5815" s="102"/>
    </row>
    <row r="5816" spans="1:5">
      <c r="A5816" s="102"/>
      <c r="B5816" s="102"/>
      <c r="C5816" s="102"/>
      <c r="D5816" s="103"/>
      <c r="E5816" s="102"/>
    </row>
    <row r="5817" spans="1:5">
      <c r="A5817" s="102"/>
      <c r="B5817" s="102"/>
      <c r="C5817" s="102"/>
      <c r="D5817" s="103"/>
      <c r="E5817" s="102"/>
    </row>
    <row r="5818" spans="1:5">
      <c r="A5818" s="102"/>
      <c r="B5818" s="102"/>
      <c r="C5818" s="102"/>
      <c r="D5818" s="103"/>
      <c r="E5818" s="102"/>
    </row>
    <row r="5819" spans="1:5">
      <c r="A5819" s="102"/>
      <c r="B5819" s="102"/>
      <c r="C5819" s="102"/>
      <c r="D5819" s="103"/>
      <c r="E5819" s="102"/>
    </row>
    <row r="5820" spans="1:5">
      <c r="A5820" s="102"/>
      <c r="B5820" s="102"/>
      <c r="C5820" s="102"/>
      <c r="D5820" s="103"/>
      <c r="E5820" s="102"/>
    </row>
    <row r="5821" spans="1:5">
      <c r="A5821" s="102"/>
      <c r="B5821" s="102"/>
      <c r="C5821" s="102"/>
      <c r="D5821" s="103"/>
      <c r="E5821" s="102"/>
    </row>
    <row r="5822" spans="1:5">
      <c r="A5822" s="102"/>
      <c r="B5822" s="102"/>
      <c r="C5822" s="102"/>
      <c r="D5822" s="103"/>
      <c r="E5822" s="102"/>
    </row>
    <row r="5823" spans="1:5">
      <c r="A5823" s="102"/>
      <c r="B5823" s="102"/>
      <c r="C5823" s="102"/>
      <c r="D5823" s="103"/>
      <c r="E5823" s="102"/>
    </row>
    <row r="5824" spans="1:5">
      <c r="A5824" s="102"/>
      <c r="B5824" s="102"/>
      <c r="C5824" s="102"/>
      <c r="D5824" s="103"/>
      <c r="E5824" s="102"/>
    </row>
    <row r="5825" spans="1:5">
      <c r="A5825" s="102"/>
      <c r="B5825" s="102"/>
      <c r="C5825" s="102"/>
      <c r="D5825" s="103"/>
      <c r="E5825" s="102"/>
    </row>
    <row r="5826" spans="1:5">
      <c r="A5826" s="102"/>
      <c r="B5826" s="102"/>
      <c r="C5826" s="102"/>
      <c r="D5826" s="103"/>
      <c r="E5826" s="102"/>
    </row>
    <row r="5827" spans="1:5">
      <c r="A5827" s="102"/>
      <c r="B5827" s="102"/>
      <c r="C5827" s="102"/>
      <c r="D5827" s="103"/>
      <c r="E5827" s="102"/>
    </row>
    <row r="5828" spans="1:5">
      <c r="A5828" s="102"/>
      <c r="B5828" s="102"/>
      <c r="C5828" s="102"/>
      <c r="D5828" s="103"/>
      <c r="E5828" s="102"/>
    </row>
    <row r="5829" spans="1:5">
      <c r="A5829" s="102"/>
      <c r="B5829" s="102"/>
      <c r="C5829" s="102"/>
      <c r="D5829" s="103"/>
      <c r="E5829" s="102"/>
    </row>
    <row r="5830" spans="1:5">
      <c r="A5830" s="102"/>
      <c r="B5830" s="102"/>
      <c r="C5830" s="102"/>
      <c r="D5830" s="103"/>
      <c r="E5830" s="102"/>
    </row>
    <row r="5831" spans="1:5">
      <c r="A5831" s="102"/>
      <c r="B5831" s="102"/>
      <c r="C5831" s="102"/>
      <c r="D5831" s="103"/>
      <c r="E5831" s="102"/>
    </row>
    <row r="5832" spans="1:5">
      <c r="A5832" s="102"/>
      <c r="B5832" s="102"/>
      <c r="C5832" s="102"/>
      <c r="D5832" s="103"/>
      <c r="E5832" s="102"/>
    </row>
    <row r="5833" spans="1:5">
      <c r="A5833" s="102"/>
      <c r="B5833" s="102"/>
      <c r="C5833" s="102"/>
      <c r="D5833" s="103"/>
      <c r="E5833" s="102"/>
    </row>
    <row r="5834" spans="1:5">
      <c r="A5834" s="102"/>
      <c r="B5834" s="102"/>
      <c r="C5834" s="102"/>
      <c r="D5834" s="103"/>
      <c r="E5834" s="102"/>
    </row>
    <row r="5835" spans="1:5">
      <c r="A5835" s="102"/>
      <c r="B5835" s="102"/>
      <c r="C5835" s="102"/>
      <c r="D5835" s="103"/>
      <c r="E5835" s="102"/>
    </row>
    <row r="5836" spans="1:5">
      <c r="A5836" s="102"/>
      <c r="B5836" s="102"/>
      <c r="C5836" s="102"/>
      <c r="D5836" s="103"/>
      <c r="E5836" s="102"/>
    </row>
    <row r="5837" spans="1:5">
      <c r="A5837" s="102"/>
      <c r="B5837" s="102"/>
      <c r="C5837" s="102"/>
      <c r="D5837" s="103"/>
      <c r="E5837" s="102"/>
    </row>
    <row r="5838" spans="1:5">
      <c r="A5838" s="102"/>
      <c r="B5838" s="102"/>
      <c r="C5838" s="102"/>
      <c r="D5838" s="103"/>
      <c r="E5838" s="102"/>
    </row>
    <row r="5839" spans="1:5">
      <c r="A5839" s="102"/>
      <c r="B5839" s="102"/>
      <c r="C5839" s="102"/>
      <c r="D5839" s="103"/>
      <c r="E5839" s="102"/>
    </row>
    <row r="5840" spans="1:5">
      <c r="A5840" s="102"/>
      <c r="B5840" s="102"/>
      <c r="C5840" s="102"/>
      <c r="D5840" s="103"/>
      <c r="E5840" s="102"/>
    </row>
    <row r="5841" spans="1:5">
      <c r="A5841" s="102"/>
      <c r="B5841" s="102"/>
      <c r="C5841" s="102"/>
      <c r="D5841" s="103"/>
      <c r="E5841" s="102"/>
    </row>
    <row r="5842" spans="1:5">
      <c r="A5842" s="102"/>
      <c r="B5842" s="102"/>
      <c r="C5842" s="102"/>
      <c r="D5842" s="103"/>
      <c r="E5842" s="102"/>
    </row>
    <row r="5843" spans="1:5">
      <c r="A5843" s="102"/>
      <c r="B5843" s="102"/>
      <c r="C5843" s="102"/>
      <c r="D5843" s="103"/>
      <c r="E5843" s="102"/>
    </row>
    <row r="5844" spans="1:5">
      <c r="A5844" s="102"/>
      <c r="B5844" s="102"/>
      <c r="C5844" s="102"/>
      <c r="D5844" s="103"/>
      <c r="E5844" s="102"/>
    </row>
    <row r="5845" spans="1:5">
      <c r="A5845" s="102"/>
      <c r="B5845" s="102"/>
      <c r="C5845" s="102"/>
      <c r="D5845" s="103"/>
      <c r="E5845" s="102"/>
    </row>
    <row r="5846" spans="1:5">
      <c r="A5846" s="102"/>
      <c r="B5846" s="102"/>
      <c r="C5846" s="102"/>
      <c r="D5846" s="103"/>
      <c r="E5846" s="102"/>
    </row>
    <row r="5847" spans="1:5">
      <c r="A5847" s="102"/>
      <c r="B5847" s="102"/>
      <c r="C5847" s="102"/>
      <c r="D5847" s="103"/>
      <c r="E5847" s="102"/>
    </row>
    <row r="5848" spans="1:5">
      <c r="A5848" s="102"/>
      <c r="B5848" s="102"/>
      <c r="C5848" s="102"/>
      <c r="D5848" s="103"/>
      <c r="E5848" s="102"/>
    </row>
    <row r="5849" spans="1:5">
      <c r="A5849" s="102"/>
      <c r="B5849" s="102"/>
      <c r="C5849" s="102"/>
      <c r="D5849" s="103"/>
      <c r="E5849" s="102"/>
    </row>
    <row r="5850" spans="1:5">
      <c r="A5850" s="102"/>
      <c r="B5850" s="102"/>
      <c r="C5850" s="102"/>
      <c r="D5850" s="103"/>
      <c r="E5850" s="102"/>
    </row>
    <row r="5851" spans="1:5">
      <c r="A5851" s="102"/>
      <c r="B5851" s="102"/>
      <c r="C5851" s="102"/>
      <c r="D5851" s="103"/>
      <c r="E5851" s="102"/>
    </row>
    <row r="5852" spans="1:5">
      <c r="A5852" s="102"/>
      <c r="B5852" s="102"/>
      <c r="C5852" s="102"/>
      <c r="D5852" s="103"/>
      <c r="E5852" s="102"/>
    </row>
    <row r="5853" spans="1:5">
      <c r="A5853" s="102"/>
      <c r="B5853" s="102"/>
      <c r="C5853" s="102"/>
      <c r="D5853" s="103"/>
      <c r="E5853" s="102"/>
    </row>
    <row r="5854" spans="1:5">
      <c r="A5854" s="102"/>
      <c r="B5854" s="102"/>
      <c r="C5854" s="102"/>
      <c r="D5854" s="103"/>
      <c r="E5854" s="102"/>
    </row>
    <row r="5855" spans="1:5">
      <c r="A5855" s="102"/>
      <c r="B5855" s="102"/>
      <c r="C5855" s="102"/>
      <c r="D5855" s="103"/>
      <c r="E5855" s="102"/>
    </row>
    <row r="5856" spans="1:5">
      <c r="A5856" s="102"/>
      <c r="B5856" s="102"/>
      <c r="C5856" s="102"/>
      <c r="D5856" s="103"/>
      <c r="E5856" s="102"/>
    </row>
    <row r="5857" spans="1:5">
      <c r="A5857" s="102"/>
      <c r="B5857" s="102"/>
      <c r="C5857" s="102"/>
      <c r="D5857" s="103"/>
      <c r="E5857" s="102"/>
    </row>
    <row r="5858" spans="1:5">
      <c r="A5858" s="102"/>
      <c r="B5858" s="102"/>
      <c r="C5858" s="102"/>
      <c r="D5858" s="103"/>
      <c r="E5858" s="102"/>
    </row>
    <row r="5859" spans="1:5">
      <c r="A5859" s="102"/>
      <c r="B5859" s="102"/>
      <c r="C5859" s="102"/>
      <c r="D5859" s="103"/>
      <c r="E5859" s="102"/>
    </row>
    <row r="5860" spans="1:5">
      <c r="A5860" s="102"/>
      <c r="B5860" s="102"/>
      <c r="C5860" s="102"/>
      <c r="D5860" s="103"/>
      <c r="E5860" s="102"/>
    </row>
    <row r="5861" spans="1:5">
      <c r="A5861" s="102"/>
      <c r="B5861" s="102"/>
      <c r="C5861" s="102"/>
      <c r="D5861" s="103"/>
      <c r="E5861" s="102"/>
    </row>
    <row r="5862" spans="1:5">
      <c r="A5862" s="102"/>
      <c r="B5862" s="102"/>
      <c r="C5862" s="102"/>
      <c r="D5862" s="103"/>
      <c r="E5862" s="102"/>
    </row>
    <row r="5863" spans="1:5">
      <c r="A5863" s="102"/>
      <c r="B5863" s="102"/>
      <c r="C5863" s="102"/>
      <c r="D5863" s="103"/>
      <c r="E5863" s="102"/>
    </row>
    <row r="5864" spans="1:5">
      <c r="A5864" s="102"/>
      <c r="B5864" s="102"/>
      <c r="C5864" s="102"/>
      <c r="D5864" s="103"/>
      <c r="E5864" s="102"/>
    </row>
    <row r="5865" spans="1:5">
      <c r="A5865" s="102"/>
      <c r="B5865" s="102"/>
      <c r="C5865" s="102"/>
      <c r="D5865" s="103"/>
      <c r="E5865" s="102"/>
    </row>
    <row r="5866" spans="1:5">
      <c r="A5866" s="102"/>
      <c r="B5866" s="102"/>
      <c r="C5866" s="102"/>
      <c r="D5866" s="103"/>
      <c r="E5866" s="102"/>
    </row>
    <row r="5867" spans="1:5">
      <c r="A5867" s="102"/>
      <c r="B5867" s="102"/>
      <c r="C5867" s="102"/>
      <c r="D5867" s="103"/>
      <c r="E5867" s="102"/>
    </row>
    <row r="5868" spans="1:5">
      <c r="A5868" s="102"/>
      <c r="B5868" s="102"/>
      <c r="C5868" s="102"/>
      <c r="D5868" s="103"/>
      <c r="E5868" s="102"/>
    </row>
    <row r="5869" spans="1:5">
      <c r="A5869" s="102"/>
      <c r="B5869" s="102"/>
      <c r="C5869" s="102"/>
      <c r="D5869" s="103"/>
      <c r="E5869" s="102"/>
    </row>
    <row r="5870" spans="1:5">
      <c r="A5870" s="102"/>
      <c r="B5870" s="102"/>
      <c r="C5870" s="102"/>
      <c r="D5870" s="103"/>
      <c r="E5870" s="102"/>
    </row>
    <row r="5871" spans="1:5">
      <c r="A5871" s="102"/>
      <c r="B5871" s="102"/>
      <c r="C5871" s="102"/>
      <c r="D5871" s="103"/>
      <c r="E5871" s="102"/>
    </row>
    <row r="5872" spans="1:5">
      <c r="A5872" s="102"/>
      <c r="B5872" s="102"/>
      <c r="C5872" s="102"/>
      <c r="D5872" s="103"/>
      <c r="E5872" s="102"/>
    </row>
    <row r="5873" spans="1:5">
      <c r="A5873" s="102"/>
      <c r="B5873" s="102"/>
      <c r="C5873" s="102"/>
      <c r="D5873" s="103"/>
      <c r="E5873" s="102"/>
    </row>
    <row r="5874" spans="1:5">
      <c r="A5874" s="102"/>
      <c r="B5874" s="102"/>
      <c r="C5874" s="102"/>
      <c r="D5874" s="103"/>
      <c r="E5874" s="102"/>
    </row>
    <row r="5875" spans="1:5">
      <c r="A5875" s="102"/>
      <c r="B5875" s="102"/>
      <c r="C5875" s="102"/>
      <c r="D5875" s="103"/>
      <c r="E5875" s="102"/>
    </row>
    <row r="5876" spans="1:5">
      <c r="A5876" s="102"/>
      <c r="B5876" s="102"/>
      <c r="C5876" s="102"/>
      <c r="D5876" s="103"/>
      <c r="E5876" s="102"/>
    </row>
    <row r="5877" spans="1:5">
      <c r="A5877" s="102"/>
      <c r="B5877" s="102"/>
      <c r="C5877" s="102"/>
      <c r="D5877" s="103"/>
      <c r="E5877" s="102"/>
    </row>
    <row r="5878" spans="1:5">
      <c r="A5878" s="102"/>
      <c r="B5878" s="102"/>
      <c r="C5878" s="102"/>
      <c r="D5878" s="103"/>
      <c r="E5878" s="102"/>
    </row>
    <row r="5879" spans="1:5">
      <c r="A5879" s="102"/>
      <c r="B5879" s="102"/>
      <c r="C5879" s="102"/>
      <c r="D5879" s="103"/>
      <c r="E5879" s="102"/>
    </row>
    <row r="5880" spans="1:5">
      <c r="A5880" s="102"/>
      <c r="B5880" s="102"/>
      <c r="C5880" s="102"/>
      <c r="D5880" s="103"/>
      <c r="E5880" s="102"/>
    </row>
    <row r="5881" spans="1:5">
      <c r="A5881" s="102"/>
      <c r="B5881" s="102"/>
      <c r="C5881" s="102"/>
      <c r="D5881" s="103"/>
      <c r="E5881" s="102"/>
    </row>
    <row r="5882" spans="1:5">
      <c r="A5882" s="102"/>
      <c r="B5882" s="102"/>
      <c r="C5882" s="102"/>
      <c r="D5882" s="103"/>
      <c r="E5882" s="102"/>
    </row>
    <row r="5883" spans="1:5">
      <c r="A5883" s="102"/>
      <c r="B5883" s="102"/>
      <c r="C5883" s="102"/>
      <c r="D5883" s="103"/>
      <c r="E5883" s="102"/>
    </row>
    <row r="5884" spans="1:5">
      <c r="A5884" s="102"/>
      <c r="B5884" s="102"/>
      <c r="C5884" s="102"/>
      <c r="D5884" s="103"/>
      <c r="E5884" s="102"/>
    </row>
    <row r="5885" spans="1:5">
      <c r="A5885" s="102"/>
      <c r="B5885" s="102"/>
      <c r="C5885" s="102"/>
      <c r="D5885" s="103"/>
      <c r="E5885" s="102"/>
    </row>
    <row r="5886" spans="1:5">
      <c r="A5886" s="102"/>
      <c r="B5886" s="102"/>
      <c r="C5886" s="102"/>
      <c r="D5886" s="103"/>
      <c r="E5886" s="102"/>
    </row>
    <row r="5887" spans="1:5">
      <c r="A5887" s="102"/>
      <c r="B5887" s="102"/>
      <c r="C5887" s="102"/>
      <c r="D5887" s="103"/>
      <c r="E5887" s="102"/>
    </row>
    <row r="5888" spans="1:5">
      <c r="A5888" s="102"/>
      <c r="B5888" s="102"/>
      <c r="C5888" s="102"/>
      <c r="D5888" s="103"/>
      <c r="E5888" s="102"/>
    </row>
    <row r="5889" spans="1:5">
      <c r="A5889" s="102"/>
      <c r="B5889" s="102"/>
      <c r="C5889" s="102"/>
      <c r="D5889" s="103"/>
      <c r="E5889" s="102"/>
    </row>
    <row r="5890" spans="1:5">
      <c r="A5890" s="102"/>
      <c r="B5890" s="102"/>
      <c r="C5890" s="102"/>
      <c r="D5890" s="103"/>
      <c r="E5890" s="102"/>
    </row>
    <row r="5891" spans="1:5">
      <c r="A5891" s="102"/>
      <c r="B5891" s="102"/>
      <c r="C5891" s="102"/>
      <c r="D5891" s="103"/>
      <c r="E5891" s="102"/>
    </row>
    <row r="5892" spans="1:5">
      <c r="A5892" s="102"/>
      <c r="B5892" s="102"/>
      <c r="C5892" s="102"/>
      <c r="D5892" s="103"/>
      <c r="E5892" s="102"/>
    </row>
    <row r="5893" spans="1:5">
      <c r="A5893" s="102"/>
      <c r="B5893" s="102"/>
      <c r="C5893" s="102"/>
      <c r="D5893" s="103"/>
      <c r="E5893" s="102"/>
    </row>
    <row r="5894" spans="1:5">
      <c r="A5894" s="102"/>
      <c r="B5894" s="102"/>
      <c r="C5894" s="102"/>
      <c r="D5894" s="103"/>
      <c r="E5894" s="102"/>
    </row>
    <row r="5895" spans="1:5">
      <c r="A5895" s="102"/>
      <c r="B5895" s="102"/>
      <c r="C5895" s="102"/>
      <c r="D5895" s="103"/>
      <c r="E5895" s="102"/>
    </row>
    <row r="5896" spans="1:5">
      <c r="A5896" s="102"/>
      <c r="B5896" s="102"/>
      <c r="C5896" s="102"/>
      <c r="D5896" s="103"/>
      <c r="E5896" s="102"/>
    </row>
    <row r="5897" spans="1:5">
      <c r="A5897" s="102"/>
      <c r="B5897" s="102"/>
      <c r="C5897" s="102"/>
      <c r="D5897" s="103"/>
      <c r="E5897" s="102"/>
    </row>
    <row r="5898" spans="1:5">
      <c r="A5898" s="102"/>
      <c r="B5898" s="102"/>
      <c r="C5898" s="102"/>
      <c r="D5898" s="103"/>
      <c r="E5898" s="102"/>
    </row>
    <row r="5899" spans="1:5">
      <c r="A5899" s="102"/>
      <c r="B5899" s="102"/>
      <c r="C5899" s="102"/>
      <c r="D5899" s="103"/>
      <c r="E5899" s="102"/>
    </row>
    <row r="5900" spans="1:5">
      <c r="A5900" s="102"/>
      <c r="B5900" s="102"/>
      <c r="C5900" s="102"/>
      <c r="D5900" s="103"/>
      <c r="E5900" s="102"/>
    </row>
    <row r="5901" spans="1:5">
      <c r="A5901" s="102"/>
      <c r="B5901" s="102"/>
      <c r="C5901" s="102"/>
      <c r="D5901" s="103"/>
      <c r="E5901" s="102"/>
    </row>
    <row r="5902" spans="1:5">
      <c r="A5902" s="102"/>
      <c r="B5902" s="102"/>
      <c r="C5902" s="102"/>
      <c r="D5902" s="103"/>
      <c r="E5902" s="102"/>
    </row>
    <row r="5903" spans="1:5">
      <c r="A5903" s="102"/>
      <c r="B5903" s="102"/>
      <c r="C5903" s="102"/>
      <c r="D5903" s="103"/>
      <c r="E5903" s="102"/>
    </row>
    <row r="5904" spans="1:5">
      <c r="A5904" s="102"/>
      <c r="B5904" s="102"/>
      <c r="C5904" s="102"/>
      <c r="D5904" s="103"/>
      <c r="E5904" s="102"/>
    </row>
    <row r="5905" spans="1:5">
      <c r="A5905" s="102"/>
      <c r="B5905" s="102"/>
      <c r="C5905" s="102"/>
      <c r="D5905" s="103"/>
      <c r="E5905" s="102"/>
    </row>
    <row r="5906" spans="1:5">
      <c r="A5906" s="102"/>
      <c r="B5906" s="102"/>
      <c r="C5906" s="102"/>
      <c r="D5906" s="103"/>
      <c r="E5906" s="102"/>
    </row>
    <row r="5907" spans="1:5">
      <c r="A5907" s="102"/>
      <c r="B5907" s="102"/>
      <c r="C5907" s="102"/>
      <c r="D5907" s="103"/>
      <c r="E5907" s="102"/>
    </row>
    <row r="5908" spans="1:5">
      <c r="A5908" s="102"/>
      <c r="B5908" s="102"/>
      <c r="C5908" s="102"/>
      <c r="D5908" s="103"/>
      <c r="E5908" s="102"/>
    </row>
    <row r="5909" spans="1:5">
      <c r="A5909" s="102"/>
      <c r="B5909" s="102"/>
      <c r="C5909" s="102"/>
      <c r="D5909" s="103"/>
      <c r="E5909" s="102"/>
    </row>
    <row r="5910" spans="1:5">
      <c r="A5910" s="102"/>
      <c r="B5910" s="102"/>
      <c r="C5910" s="102"/>
      <c r="D5910" s="103"/>
      <c r="E5910" s="102"/>
    </row>
    <row r="5911" spans="1:5">
      <c r="A5911" s="102"/>
      <c r="B5911" s="102"/>
      <c r="C5911" s="102"/>
      <c r="D5911" s="103"/>
      <c r="E5911" s="102"/>
    </row>
    <row r="5912" spans="1:5">
      <c r="A5912" s="102"/>
      <c r="B5912" s="102"/>
      <c r="C5912" s="102"/>
      <c r="D5912" s="103"/>
      <c r="E5912" s="102"/>
    </row>
    <row r="5913" spans="1:5">
      <c r="A5913" s="102"/>
      <c r="B5913" s="102"/>
      <c r="C5913" s="102"/>
      <c r="D5913" s="103"/>
      <c r="E5913" s="102"/>
    </row>
    <row r="5914" spans="1:5">
      <c r="A5914" s="102"/>
      <c r="B5914" s="102"/>
      <c r="C5914" s="102"/>
      <c r="D5914" s="103"/>
      <c r="E5914" s="102"/>
    </row>
    <row r="5915" spans="1:5">
      <c r="A5915" s="102"/>
      <c r="B5915" s="102"/>
      <c r="C5915" s="102"/>
      <c r="D5915" s="103"/>
      <c r="E5915" s="102"/>
    </row>
    <row r="5916" spans="1:5">
      <c r="A5916" s="102"/>
      <c r="B5916" s="102"/>
      <c r="C5916" s="102"/>
      <c r="D5916" s="103"/>
      <c r="E5916" s="102"/>
    </row>
    <row r="5917" spans="1:5">
      <c r="A5917" s="102"/>
      <c r="B5917" s="102"/>
      <c r="C5917" s="102"/>
      <c r="D5917" s="103"/>
      <c r="E5917" s="102"/>
    </row>
    <row r="5918" spans="1:5">
      <c r="A5918" s="102"/>
      <c r="B5918" s="102"/>
      <c r="C5918" s="102"/>
      <c r="D5918" s="103"/>
      <c r="E5918" s="102"/>
    </row>
    <row r="5919" spans="1:5">
      <c r="A5919" s="102"/>
      <c r="B5919" s="102"/>
      <c r="C5919" s="102"/>
      <c r="D5919" s="103"/>
      <c r="E5919" s="102"/>
    </row>
    <row r="5920" spans="1:5">
      <c r="A5920" s="102"/>
      <c r="B5920" s="102"/>
      <c r="C5920" s="102"/>
      <c r="D5920" s="103"/>
      <c r="E5920" s="102"/>
    </row>
    <row r="5921" spans="1:5">
      <c r="A5921" s="102"/>
      <c r="B5921" s="102"/>
      <c r="C5921" s="102"/>
      <c r="D5921" s="103"/>
      <c r="E5921" s="102"/>
    </row>
    <row r="5922" spans="1:5">
      <c r="A5922" s="102"/>
      <c r="B5922" s="102"/>
      <c r="C5922" s="102"/>
      <c r="D5922" s="103"/>
      <c r="E5922" s="102"/>
    </row>
    <row r="5923" spans="1:5">
      <c r="A5923" s="102"/>
      <c r="B5923" s="102"/>
      <c r="C5923" s="102"/>
      <c r="D5923" s="103"/>
      <c r="E5923" s="102"/>
    </row>
    <row r="5924" spans="1:5">
      <c r="A5924" s="102"/>
      <c r="B5924" s="102"/>
      <c r="C5924" s="102"/>
      <c r="D5924" s="103"/>
      <c r="E5924" s="102"/>
    </row>
    <row r="5925" spans="1:5">
      <c r="A5925" s="102"/>
      <c r="B5925" s="102"/>
      <c r="C5925" s="102"/>
      <c r="D5925" s="103"/>
      <c r="E5925" s="102"/>
    </row>
    <row r="5926" spans="1:5">
      <c r="A5926" s="102"/>
      <c r="B5926" s="102"/>
      <c r="C5926" s="102"/>
      <c r="D5926" s="103"/>
      <c r="E5926" s="102"/>
    </row>
    <row r="5927" spans="1:5">
      <c r="A5927" s="102"/>
      <c r="B5927" s="102"/>
      <c r="C5927" s="102"/>
      <c r="D5927" s="103"/>
      <c r="E5927" s="102"/>
    </row>
    <row r="5928" spans="1:5">
      <c r="A5928" s="102"/>
      <c r="B5928" s="102"/>
      <c r="C5928" s="102"/>
      <c r="D5928" s="103"/>
      <c r="E5928" s="102"/>
    </row>
    <row r="5929" spans="1:5">
      <c r="A5929" s="102"/>
      <c r="B5929" s="102"/>
      <c r="C5929" s="102"/>
      <c r="D5929" s="103"/>
      <c r="E5929" s="102"/>
    </row>
    <row r="5930" spans="1:5">
      <c r="A5930" s="102"/>
      <c r="B5930" s="102"/>
      <c r="C5930" s="102"/>
      <c r="D5930" s="103"/>
      <c r="E5930" s="102"/>
    </row>
    <row r="5931" spans="1:5">
      <c r="A5931" s="102"/>
      <c r="B5931" s="102"/>
      <c r="C5931" s="102"/>
      <c r="D5931" s="103"/>
      <c r="E5931" s="102"/>
    </row>
    <row r="5932" spans="1:5">
      <c r="A5932" s="102"/>
      <c r="B5932" s="102"/>
      <c r="C5932" s="102"/>
      <c r="D5932" s="103"/>
      <c r="E5932" s="102"/>
    </row>
    <row r="5933" spans="1:5">
      <c r="A5933" s="102"/>
      <c r="B5933" s="102"/>
      <c r="C5933" s="102"/>
      <c r="D5933" s="103"/>
      <c r="E5933" s="102"/>
    </row>
    <row r="5934" spans="1:5">
      <c r="A5934" s="102"/>
      <c r="B5934" s="102"/>
      <c r="C5934" s="102"/>
      <c r="D5934" s="103"/>
      <c r="E5934" s="102"/>
    </row>
    <row r="5935" spans="1:5">
      <c r="A5935" s="102"/>
      <c r="B5935" s="102"/>
      <c r="C5935" s="102"/>
      <c r="D5935" s="103"/>
      <c r="E5935" s="102"/>
    </row>
    <row r="5936" spans="1:5">
      <c r="A5936" s="102"/>
      <c r="B5936" s="102"/>
      <c r="C5936" s="102"/>
      <c r="D5936" s="103"/>
      <c r="E5936" s="102"/>
    </row>
    <row r="5937" spans="1:5">
      <c r="A5937" s="102"/>
      <c r="B5937" s="102"/>
      <c r="C5937" s="102"/>
      <c r="D5937" s="103"/>
      <c r="E5937" s="102"/>
    </row>
    <row r="5938" spans="1:5">
      <c r="A5938" s="102"/>
      <c r="B5938" s="102"/>
      <c r="C5938" s="102"/>
      <c r="D5938" s="103"/>
      <c r="E5938" s="102"/>
    </row>
    <row r="5939" spans="1:5">
      <c r="A5939" s="102"/>
      <c r="B5939" s="102"/>
      <c r="C5939" s="102"/>
      <c r="D5939" s="103"/>
      <c r="E5939" s="102"/>
    </row>
    <row r="5940" spans="1:5">
      <c r="A5940" s="102"/>
      <c r="B5940" s="102"/>
      <c r="C5940" s="102"/>
      <c r="D5940" s="103"/>
      <c r="E5940" s="102"/>
    </row>
  </sheetData>
  <mergeCells count="52">
    <mergeCell ref="A193:G193"/>
    <mergeCell ref="A201:G201"/>
    <mergeCell ref="A158:G158"/>
    <mergeCell ref="A6:F6"/>
    <mergeCell ref="A4:H4"/>
    <mergeCell ref="B14:H14"/>
    <mergeCell ref="A53:G53"/>
    <mergeCell ref="A22:H22"/>
    <mergeCell ref="A32:G32"/>
    <mergeCell ref="A33:H33"/>
    <mergeCell ref="A42:G42"/>
    <mergeCell ref="A43:H43"/>
    <mergeCell ref="A49:G49"/>
    <mergeCell ref="A13:H13"/>
    <mergeCell ref="A21:G21"/>
    <mergeCell ref="A200:G200"/>
    <mergeCell ref="A1:H1"/>
    <mergeCell ref="A3:H3"/>
    <mergeCell ref="A5:H5"/>
    <mergeCell ref="A12:G12"/>
    <mergeCell ref="B8:H8"/>
    <mergeCell ref="A301:H305"/>
    <mergeCell ref="A103:G103"/>
    <mergeCell ref="A114:G114"/>
    <mergeCell ref="A299:H299"/>
    <mergeCell ref="A294:G294"/>
    <mergeCell ref="A296:G296"/>
    <mergeCell ref="A298:G298"/>
    <mergeCell ref="A203:G203"/>
    <mergeCell ref="A119:G119"/>
    <mergeCell ref="A167:G167"/>
    <mergeCell ref="A126:G126"/>
    <mergeCell ref="B160:H160"/>
    <mergeCell ref="E205:F205"/>
    <mergeCell ref="B129:H129"/>
    <mergeCell ref="A137:G137"/>
    <mergeCell ref="A147:G147"/>
    <mergeCell ref="A93:G93"/>
    <mergeCell ref="A52:G52"/>
    <mergeCell ref="B96:H96"/>
    <mergeCell ref="A54:H54"/>
    <mergeCell ref="A84:G84"/>
    <mergeCell ref="A90:G90"/>
    <mergeCell ref="A62:G62"/>
    <mergeCell ref="A73:G73"/>
    <mergeCell ref="B55:H55"/>
    <mergeCell ref="A151:G151"/>
    <mergeCell ref="A157:G157"/>
    <mergeCell ref="A178:G178"/>
    <mergeCell ref="A188:G188"/>
    <mergeCell ref="A94:G94"/>
    <mergeCell ref="A125:G125"/>
  </mergeCells>
  <phoneticPr fontId="3" type="noConversion"/>
  <printOptions horizontalCentered="1"/>
  <pageMargins left="0.9055118110236221" right="0.31496062992125984" top="0.47244094488188981" bottom="0.59055118110236227" header="0.15748031496062992" footer="0.31496062992125984"/>
  <pageSetup paperSize="9" scale="35" orientation="portrait" verticalDpi="597" r:id="rId1"/>
  <headerFooter>
    <oddHeader>&amp;C&amp;G</oddHeader>
    <oddFooter>&amp;CRua Joaquim das Neves, 211 - Vila Caldas, Carapicuíba – SP| CEP: 06310-030, Brasil sduh@carapicuiba.sp.gov.br| (11) 4164-5539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17"/>
  <sheetViews>
    <sheetView view="pageBreakPreview" topLeftCell="A175" zoomScale="73" zoomScaleNormal="90" zoomScaleSheetLayoutView="73" workbookViewId="0">
      <selection activeCell="H20" sqref="H20"/>
    </sheetView>
  </sheetViews>
  <sheetFormatPr defaultColWidth="8.85546875" defaultRowHeight="12.75"/>
  <cols>
    <col min="1" max="1" width="9.28515625" style="19" customWidth="1"/>
    <col min="2" max="2" width="12.42578125" style="19" customWidth="1"/>
    <col min="3" max="3" width="9.85546875" style="19" customWidth="1"/>
    <col min="4" max="4" width="95" style="10" customWidth="1"/>
    <col min="5" max="5" width="9.7109375" style="19" bestFit="1" customWidth="1"/>
    <col min="6" max="6" width="13.5703125" style="20" bestFit="1" customWidth="1"/>
    <col min="7" max="7" width="8.85546875" style="10"/>
    <col min="8" max="8" width="10.7109375" style="10" bestFit="1" customWidth="1"/>
    <col min="9" max="9" width="8.85546875" style="10"/>
    <col min="10" max="10" width="12" style="10" bestFit="1" customWidth="1"/>
    <col min="11" max="11" width="8.85546875" style="10"/>
    <col min="12" max="12" width="9.28515625" style="10" bestFit="1" customWidth="1"/>
    <col min="13" max="16384" width="8.85546875" style="10"/>
  </cols>
  <sheetData>
    <row r="1" spans="1:8" ht="16.5">
      <c r="A1" s="307" t="s">
        <v>102</v>
      </c>
      <c r="B1" s="307"/>
      <c r="C1" s="307"/>
      <c r="D1" s="307"/>
      <c r="E1" s="307"/>
      <c r="F1" s="307"/>
    </row>
    <row r="2" spans="1:8" ht="15">
      <c r="A2" s="11"/>
      <c r="B2" s="11"/>
      <c r="C2" s="11"/>
      <c r="D2" s="12"/>
      <c r="E2" s="11"/>
      <c r="F2" s="13"/>
    </row>
    <row r="3" spans="1:8" ht="15">
      <c r="A3" s="306" t="s">
        <v>106</v>
      </c>
      <c r="B3" s="306"/>
      <c r="C3" s="306"/>
      <c r="D3" s="306"/>
      <c r="E3" s="306"/>
      <c r="F3" s="306"/>
    </row>
    <row r="4" spans="1:8" ht="27" customHeight="1">
      <c r="A4" s="306" t="s">
        <v>251</v>
      </c>
      <c r="B4" s="306"/>
      <c r="C4" s="306"/>
      <c r="D4" s="306"/>
      <c r="E4" s="306"/>
      <c r="F4" s="306"/>
      <c r="G4" s="68"/>
      <c r="H4" s="68"/>
    </row>
    <row r="5" spans="1:8" ht="30" customHeight="1">
      <c r="A5" s="305" t="s">
        <v>461</v>
      </c>
      <c r="B5" s="305"/>
      <c r="C5" s="305"/>
      <c r="D5" s="305"/>
      <c r="E5" s="305"/>
      <c r="F5" s="305"/>
    </row>
    <row r="6" spans="1:8" ht="15">
      <c r="A6" s="11"/>
      <c r="B6" s="11"/>
      <c r="C6" s="11"/>
      <c r="D6" s="12"/>
      <c r="E6" s="11"/>
      <c r="F6" s="13"/>
    </row>
    <row r="7" spans="1:8" ht="34.15" customHeight="1">
      <c r="A7" s="14" t="s">
        <v>42</v>
      </c>
      <c r="B7" s="11" t="s">
        <v>0</v>
      </c>
      <c r="C7" s="11" t="s">
        <v>43</v>
      </c>
      <c r="D7" s="11" t="s">
        <v>220</v>
      </c>
      <c r="E7" s="11" t="s">
        <v>219</v>
      </c>
      <c r="F7" s="15" t="s">
        <v>2</v>
      </c>
    </row>
    <row r="8" spans="1:8" ht="34.15" customHeight="1">
      <c r="A8" s="31" t="s">
        <v>3</v>
      </c>
      <c r="B8" s="31"/>
      <c r="C8" s="31"/>
      <c r="D8" s="32" t="s">
        <v>4</v>
      </c>
      <c r="E8" s="31"/>
      <c r="F8" s="33"/>
    </row>
    <row r="9" spans="1:8" ht="34.15" customHeight="1">
      <c r="A9" s="19" t="s">
        <v>5</v>
      </c>
      <c r="B9" s="19" t="s">
        <v>6</v>
      </c>
      <c r="C9" s="19" t="s">
        <v>7</v>
      </c>
      <c r="D9" s="10" t="s">
        <v>8</v>
      </c>
      <c r="E9" s="19" t="s">
        <v>9</v>
      </c>
      <c r="F9" s="20">
        <f>F10</f>
        <v>5</v>
      </c>
    </row>
    <row r="10" spans="1:8" ht="34.15" customHeight="1">
      <c r="D10" s="10" t="s">
        <v>109</v>
      </c>
      <c r="F10" s="20">
        <v>5</v>
      </c>
    </row>
    <row r="11" spans="1:8" ht="34.15" customHeight="1">
      <c r="A11" s="19" t="s">
        <v>10</v>
      </c>
      <c r="B11" s="19" t="s">
        <v>11</v>
      </c>
      <c r="C11" s="19" t="s">
        <v>7</v>
      </c>
      <c r="D11" s="10" t="s">
        <v>12</v>
      </c>
      <c r="E11" s="19" t="s">
        <v>9</v>
      </c>
      <c r="F11" s="20">
        <f>F12</f>
        <v>5</v>
      </c>
    </row>
    <row r="12" spans="1:8" ht="34.15" customHeight="1">
      <c r="D12" s="10" t="str">
        <f>D10</f>
        <v xml:space="preserve">1 x 6 meses= </v>
      </c>
      <c r="F12" s="20">
        <v>5</v>
      </c>
    </row>
    <row r="13" spans="1:8" ht="34.15" customHeight="1">
      <c r="A13" s="19" t="s">
        <v>13</v>
      </c>
      <c r="B13" s="19" t="s">
        <v>14</v>
      </c>
      <c r="C13" s="19" t="s">
        <v>7</v>
      </c>
      <c r="D13" s="10" t="s">
        <v>15</v>
      </c>
      <c r="E13" s="19" t="s">
        <v>16</v>
      </c>
      <c r="F13" s="20">
        <f>F14</f>
        <v>18</v>
      </c>
    </row>
    <row r="14" spans="1:8" ht="34.15" customHeight="1">
      <c r="D14" s="10" t="s">
        <v>228</v>
      </c>
      <c r="F14" s="20">
        <f>3*6</f>
        <v>18</v>
      </c>
    </row>
    <row r="15" spans="1:8" ht="34.15" customHeight="1">
      <c r="A15" s="29" t="s">
        <v>52</v>
      </c>
      <c r="B15" s="309" t="s">
        <v>189</v>
      </c>
      <c r="C15" s="310"/>
      <c r="D15" s="310"/>
      <c r="E15" s="310"/>
      <c r="F15" s="311"/>
    </row>
    <row r="16" spans="1:8" ht="34.15" customHeight="1">
      <c r="A16" s="36" t="s">
        <v>18</v>
      </c>
      <c r="B16" s="36"/>
      <c r="C16" s="36"/>
      <c r="D16" s="37" t="s">
        <v>17</v>
      </c>
      <c r="E16" s="36"/>
      <c r="F16" s="38"/>
    </row>
    <row r="17" spans="1:9" ht="34.15" customHeight="1">
      <c r="A17" s="34" t="s">
        <v>115</v>
      </c>
      <c r="B17" s="34" t="s">
        <v>19</v>
      </c>
      <c r="C17" s="34" t="s">
        <v>7</v>
      </c>
      <c r="D17" s="28" t="s">
        <v>20</v>
      </c>
      <c r="E17" s="34" t="s">
        <v>16</v>
      </c>
      <c r="F17" s="35">
        <f>F18</f>
        <v>14800.19</v>
      </c>
      <c r="H17" s="10">
        <v>16917.41</v>
      </c>
      <c r="I17" s="63" t="s">
        <v>229</v>
      </c>
    </row>
    <row r="18" spans="1:9" ht="34.15" customHeight="1">
      <c r="A18" s="34"/>
      <c r="B18" s="34"/>
      <c r="C18" s="34"/>
      <c r="D18" s="28" t="s">
        <v>107</v>
      </c>
      <c r="E18" s="34"/>
      <c r="F18" s="35">
        <v>14800.19</v>
      </c>
      <c r="H18" s="64"/>
    </row>
    <row r="19" spans="1:9" ht="34.15" customHeight="1">
      <c r="A19" s="26" t="s">
        <v>116</v>
      </c>
      <c r="B19" s="26" t="s">
        <v>32</v>
      </c>
      <c r="C19" s="26" t="s">
        <v>7</v>
      </c>
      <c r="D19" s="25" t="s">
        <v>33</v>
      </c>
      <c r="E19" s="26" t="s">
        <v>16</v>
      </c>
      <c r="F19" s="27">
        <f>F20</f>
        <v>14800.19</v>
      </c>
      <c r="H19" s="10">
        <v>821.17</v>
      </c>
    </row>
    <row r="20" spans="1:9" ht="34.15" customHeight="1">
      <c r="D20" s="10" t="s">
        <v>107</v>
      </c>
      <c r="F20" s="20">
        <f>F17</f>
        <v>14800.19</v>
      </c>
      <c r="H20" s="10">
        <v>1296.05</v>
      </c>
    </row>
    <row r="21" spans="1:9" ht="34.15" customHeight="1">
      <c r="A21" s="19" t="s">
        <v>117</v>
      </c>
      <c r="B21" s="19" t="s">
        <v>39</v>
      </c>
      <c r="C21" s="19" t="s">
        <v>7</v>
      </c>
      <c r="D21" s="10" t="s">
        <v>46</v>
      </c>
      <c r="E21" s="19" t="s">
        <v>38</v>
      </c>
      <c r="F21" s="20">
        <f>F22</f>
        <v>740.01</v>
      </c>
      <c r="G21" s="10" t="s">
        <v>231</v>
      </c>
      <c r="H21" s="10">
        <f>SUM(H19:H20)</f>
        <v>2117.2199999999998</v>
      </c>
    </row>
    <row r="22" spans="1:9" ht="34.15" customHeight="1">
      <c r="D22" s="10" t="s">
        <v>87</v>
      </c>
      <c r="F22" s="20">
        <f>ROUND(F17*0.05,2)</f>
        <v>740.01</v>
      </c>
      <c r="G22" s="10" t="s">
        <v>232</v>
      </c>
      <c r="H22" s="10">
        <f>H17-H21</f>
        <v>14800.19</v>
      </c>
    </row>
    <row r="23" spans="1:9" ht="34.15" customHeight="1">
      <c r="A23" s="19" t="s">
        <v>118</v>
      </c>
      <c r="B23" s="19">
        <v>57801</v>
      </c>
      <c r="C23" s="19" t="s">
        <v>36</v>
      </c>
      <c r="D23" s="10" t="s">
        <v>40</v>
      </c>
      <c r="E23" s="19" t="s">
        <v>38</v>
      </c>
      <c r="F23" s="20">
        <f>F24</f>
        <v>740.01</v>
      </c>
    </row>
    <row r="24" spans="1:9" ht="34.15" customHeight="1">
      <c r="D24" s="10" t="s">
        <v>212</v>
      </c>
      <c r="F24" s="20">
        <f>F21</f>
        <v>740.01</v>
      </c>
    </row>
    <row r="25" spans="1:9" ht="34.15" customHeight="1">
      <c r="A25" s="19" t="s">
        <v>119</v>
      </c>
      <c r="B25" s="19">
        <v>57807</v>
      </c>
      <c r="C25" s="19" t="s">
        <v>36</v>
      </c>
      <c r="D25" s="10" t="s">
        <v>41</v>
      </c>
      <c r="E25" s="19" t="s">
        <v>26</v>
      </c>
      <c r="F25" s="20">
        <f>F26</f>
        <v>9620.1299999999992</v>
      </c>
    </row>
    <row r="26" spans="1:9" ht="34.15" customHeight="1">
      <c r="D26" s="10" t="s">
        <v>230</v>
      </c>
      <c r="F26" s="20">
        <f>ROUND(F23*13,2)</f>
        <v>9620.1299999999992</v>
      </c>
    </row>
    <row r="27" spans="1:9" ht="34.15" customHeight="1">
      <c r="A27" s="16" t="s">
        <v>21</v>
      </c>
      <c r="B27" s="16"/>
      <c r="C27" s="16"/>
      <c r="D27" s="17" t="s">
        <v>88</v>
      </c>
      <c r="E27" s="16"/>
      <c r="F27" s="18"/>
    </row>
    <row r="28" spans="1:9" ht="34.15" customHeight="1">
      <c r="A28" s="26" t="s">
        <v>110</v>
      </c>
      <c r="B28" s="26" t="s">
        <v>89</v>
      </c>
      <c r="C28" s="26" t="s">
        <v>31</v>
      </c>
      <c r="D28" s="25" t="s">
        <v>90</v>
      </c>
      <c r="E28" s="26" t="s">
        <v>38</v>
      </c>
      <c r="F28" s="27">
        <f>F29</f>
        <v>105.86</v>
      </c>
    </row>
    <row r="29" spans="1:9" ht="34.15" customHeight="1">
      <c r="A29" s="26"/>
      <c r="B29" s="26"/>
      <c r="C29" s="26"/>
      <c r="D29" s="25" t="s">
        <v>227</v>
      </c>
      <c r="E29" s="26"/>
      <c r="F29" s="27">
        <f>ROUND(F30*0.05,2)</f>
        <v>105.86</v>
      </c>
    </row>
    <row r="30" spans="1:9" ht="34.15" customHeight="1">
      <c r="A30" s="26" t="s">
        <v>111</v>
      </c>
      <c r="B30" s="26" t="s">
        <v>27</v>
      </c>
      <c r="C30" s="26" t="s">
        <v>7</v>
      </c>
      <c r="D30" s="25" t="s">
        <v>28</v>
      </c>
      <c r="E30" s="26" t="s">
        <v>16</v>
      </c>
      <c r="F30" s="27">
        <f>F32</f>
        <v>2117.2199999999998</v>
      </c>
    </row>
    <row r="31" spans="1:9" ht="34.15" customHeight="1">
      <c r="A31" s="26"/>
      <c r="B31" s="26"/>
      <c r="C31" s="26"/>
      <c r="D31" s="25" t="s">
        <v>24</v>
      </c>
      <c r="E31" s="26"/>
      <c r="F31" s="27"/>
    </row>
    <row r="32" spans="1:9" ht="34.15" customHeight="1">
      <c r="A32" s="26"/>
      <c r="B32" s="26"/>
      <c r="C32" s="26"/>
      <c r="D32" s="25" t="s">
        <v>107</v>
      </c>
      <c r="E32" s="26"/>
      <c r="F32" s="27">
        <v>2117.2199999999998</v>
      </c>
    </row>
    <row r="33" spans="1:6" ht="34.15" customHeight="1">
      <c r="A33" s="26" t="s">
        <v>112</v>
      </c>
      <c r="B33" s="26" t="s">
        <v>29</v>
      </c>
      <c r="C33" s="26" t="s">
        <v>7</v>
      </c>
      <c r="D33" s="25" t="s">
        <v>30</v>
      </c>
      <c r="E33" s="26" t="s">
        <v>16</v>
      </c>
      <c r="F33" s="27">
        <f>SUM(F34:F35)</f>
        <v>2117.2199999999998</v>
      </c>
    </row>
    <row r="34" spans="1:6" ht="34.15" customHeight="1">
      <c r="A34" s="26"/>
      <c r="B34" s="26"/>
      <c r="C34" s="26"/>
      <c r="D34" s="25" t="s">
        <v>24</v>
      </c>
      <c r="E34" s="26"/>
      <c r="F34" s="27"/>
    </row>
    <row r="35" spans="1:6" ht="34.15" customHeight="1">
      <c r="A35" s="26"/>
      <c r="B35" s="26"/>
      <c r="C35" s="26"/>
      <c r="D35" s="25" t="s">
        <v>107</v>
      </c>
      <c r="E35" s="26"/>
      <c r="F35" s="27">
        <f>F32</f>
        <v>2117.2199999999998</v>
      </c>
    </row>
    <row r="36" spans="1:6" ht="34.15" customHeight="1">
      <c r="A36" s="26" t="s">
        <v>113</v>
      </c>
      <c r="B36" s="26" t="s">
        <v>32</v>
      </c>
      <c r="C36" s="26" t="s">
        <v>7</v>
      </c>
      <c r="D36" s="25" t="s">
        <v>33</v>
      </c>
      <c r="E36" s="26" t="s">
        <v>16</v>
      </c>
      <c r="F36" s="27">
        <f>F37</f>
        <v>4234.4399999999996</v>
      </c>
    </row>
    <row r="37" spans="1:6" ht="34.15" customHeight="1">
      <c r="A37" s="26"/>
      <c r="B37" s="26"/>
      <c r="C37" s="26"/>
      <c r="D37" s="25" t="s">
        <v>34</v>
      </c>
      <c r="E37" s="26"/>
      <c r="F37" s="27">
        <f>ROUND(F30*2,2)</f>
        <v>4234.4399999999996</v>
      </c>
    </row>
    <row r="38" spans="1:6" ht="57.75" customHeight="1">
      <c r="A38" s="26" t="s">
        <v>114</v>
      </c>
      <c r="B38" s="26" t="s">
        <v>35</v>
      </c>
      <c r="C38" s="26" t="s">
        <v>36</v>
      </c>
      <c r="D38" s="25" t="s">
        <v>37</v>
      </c>
      <c r="E38" s="26" t="s">
        <v>38</v>
      </c>
      <c r="F38" s="27">
        <f>F39</f>
        <v>423.44</v>
      </c>
    </row>
    <row r="39" spans="1:6" ht="34.15" customHeight="1">
      <c r="A39" s="26"/>
      <c r="B39" s="26"/>
      <c r="C39" s="26"/>
      <c r="D39" s="25" t="s">
        <v>209</v>
      </c>
      <c r="E39" s="26"/>
      <c r="F39" s="27">
        <f>ROUND(F30*0.2,2)</f>
        <v>423.44</v>
      </c>
    </row>
    <row r="40" spans="1:6" ht="34.15" customHeight="1">
      <c r="A40" s="26" t="s">
        <v>120</v>
      </c>
      <c r="B40" s="26" t="s">
        <v>39</v>
      </c>
      <c r="C40" s="26" t="s">
        <v>7</v>
      </c>
      <c r="D40" s="25" t="s">
        <v>46</v>
      </c>
      <c r="E40" s="26" t="s">
        <v>38</v>
      </c>
      <c r="F40" s="27">
        <f>F41</f>
        <v>105.86</v>
      </c>
    </row>
    <row r="41" spans="1:6" ht="34.15" customHeight="1">
      <c r="A41" s="26"/>
      <c r="B41" s="26"/>
      <c r="C41" s="26"/>
      <c r="D41" s="25" t="s">
        <v>218</v>
      </c>
      <c r="E41" s="26"/>
      <c r="F41" s="27">
        <f>ROUND((F33)*0.05,2)</f>
        <v>105.86</v>
      </c>
    </row>
    <row r="42" spans="1:6" ht="34.15" customHeight="1">
      <c r="A42" s="26" t="s">
        <v>121</v>
      </c>
      <c r="B42" s="26">
        <v>57801</v>
      </c>
      <c r="C42" s="26" t="s">
        <v>36</v>
      </c>
      <c r="D42" s="25" t="s">
        <v>40</v>
      </c>
      <c r="E42" s="26" t="s">
        <v>38</v>
      </c>
      <c r="F42" s="27">
        <f>F43</f>
        <v>105.86</v>
      </c>
    </row>
    <row r="43" spans="1:6" ht="34.15" customHeight="1">
      <c r="A43" s="26"/>
      <c r="B43" s="26"/>
      <c r="C43" s="26"/>
      <c r="D43" s="25" t="s">
        <v>212</v>
      </c>
      <c r="E43" s="26"/>
      <c r="F43" s="27">
        <f>F40</f>
        <v>105.86</v>
      </c>
    </row>
    <row r="44" spans="1:6" ht="34.15" customHeight="1">
      <c r="A44" s="26" t="s">
        <v>122</v>
      </c>
      <c r="B44" s="26">
        <v>57807</v>
      </c>
      <c r="C44" s="26" t="s">
        <v>36</v>
      </c>
      <c r="D44" s="25" t="s">
        <v>41</v>
      </c>
      <c r="E44" s="26" t="s">
        <v>26</v>
      </c>
      <c r="F44" s="27">
        <f>F45</f>
        <v>1376.18</v>
      </c>
    </row>
    <row r="45" spans="1:6" ht="34.15" customHeight="1">
      <c r="A45" s="26"/>
      <c r="B45" s="26"/>
      <c r="C45" s="26"/>
      <c r="D45" s="25" t="s">
        <v>260</v>
      </c>
      <c r="E45" s="26"/>
      <c r="F45" s="27">
        <f>ROUND(F42*13,2)</f>
        <v>1376.18</v>
      </c>
    </row>
    <row r="46" spans="1:6" ht="34.15" customHeight="1">
      <c r="A46" s="21" t="s">
        <v>23</v>
      </c>
      <c r="B46" s="22"/>
      <c r="C46" s="22"/>
      <c r="D46" s="23" t="s">
        <v>54</v>
      </c>
      <c r="E46" s="22"/>
      <c r="F46" s="24"/>
    </row>
    <row r="47" spans="1:6" ht="34.15" customHeight="1">
      <c r="A47" s="19" t="s">
        <v>123</v>
      </c>
      <c r="B47" s="19" t="s">
        <v>56</v>
      </c>
      <c r="C47" s="19" t="s">
        <v>36</v>
      </c>
      <c r="D47" s="10" t="s">
        <v>57</v>
      </c>
      <c r="E47" s="19" t="s">
        <v>180</v>
      </c>
      <c r="F47" s="20">
        <f>F48</f>
        <v>36</v>
      </c>
    </row>
    <row r="48" spans="1:6" ht="34.15" customHeight="1">
      <c r="D48" s="10" t="s">
        <v>76</v>
      </c>
      <c r="F48" s="20">
        <v>36</v>
      </c>
    </row>
    <row r="49" spans="1:6" ht="34.15" customHeight="1">
      <c r="A49" s="19" t="s">
        <v>124</v>
      </c>
      <c r="B49" s="19" t="s">
        <v>60</v>
      </c>
      <c r="C49" s="19" t="s">
        <v>7</v>
      </c>
      <c r="D49" s="10" t="s">
        <v>196</v>
      </c>
      <c r="E49" s="19" t="s">
        <v>38</v>
      </c>
      <c r="F49" s="20">
        <f>F50</f>
        <v>2.4300000000000002</v>
      </c>
    </row>
    <row r="50" spans="1:6" ht="34.15" customHeight="1">
      <c r="D50" s="10" t="s">
        <v>211</v>
      </c>
      <c r="F50" s="20">
        <f>ROUND(F48*0.45*0.15,2)</f>
        <v>2.4300000000000002</v>
      </c>
    </row>
    <row r="51" spans="1:6" ht="34.15" customHeight="1">
      <c r="A51" s="19" t="s">
        <v>125</v>
      </c>
      <c r="B51" s="19" t="s">
        <v>62</v>
      </c>
      <c r="C51" s="19" t="s">
        <v>7</v>
      </c>
      <c r="D51" s="10" t="s">
        <v>202</v>
      </c>
      <c r="E51" s="19" t="s">
        <v>38</v>
      </c>
      <c r="F51" s="20">
        <f>SUM(F52:F53)</f>
        <v>4.0500000000000007</v>
      </c>
    </row>
    <row r="52" spans="1:6" ht="34.15" customHeight="1">
      <c r="D52" s="10" t="s">
        <v>213</v>
      </c>
      <c r="F52" s="20">
        <f>F49</f>
        <v>2.4300000000000002</v>
      </c>
    </row>
    <row r="53" spans="1:6" ht="34.15" customHeight="1">
      <c r="D53" s="10" t="s">
        <v>210</v>
      </c>
      <c r="F53" s="20">
        <f>ROUND(F47*0.3*0.15,2)</f>
        <v>1.62</v>
      </c>
    </row>
    <row r="54" spans="1:6" s="25" customFormat="1" ht="34.15" customHeight="1">
      <c r="A54" s="26" t="s">
        <v>126</v>
      </c>
      <c r="B54" s="26" t="s">
        <v>64</v>
      </c>
      <c r="C54" s="26" t="s">
        <v>7</v>
      </c>
      <c r="D54" s="25" t="s">
        <v>197</v>
      </c>
      <c r="E54" s="26" t="s">
        <v>38</v>
      </c>
      <c r="F54" s="27">
        <f>F55</f>
        <v>4.0500000000000007</v>
      </c>
    </row>
    <row r="55" spans="1:6" s="25" customFormat="1" ht="34.15" customHeight="1">
      <c r="A55" s="26"/>
      <c r="B55" s="26"/>
      <c r="C55" s="26"/>
      <c r="D55" s="25" t="s">
        <v>215</v>
      </c>
      <c r="E55" s="26"/>
      <c r="F55" s="27">
        <f>F51</f>
        <v>4.0500000000000007</v>
      </c>
    </row>
    <row r="56" spans="1:6" ht="34.15" customHeight="1">
      <c r="A56" s="67" t="s">
        <v>127</v>
      </c>
      <c r="B56" s="19" t="s">
        <v>65</v>
      </c>
      <c r="C56" s="19" t="s">
        <v>7</v>
      </c>
      <c r="D56" s="10" t="s">
        <v>199</v>
      </c>
      <c r="E56" s="19" t="s">
        <v>38</v>
      </c>
      <c r="F56" s="20">
        <f>SUM(F57:F58)</f>
        <v>5.93</v>
      </c>
    </row>
    <row r="57" spans="1:6" ht="34.15" customHeight="1">
      <c r="D57" s="10" t="s">
        <v>216</v>
      </c>
      <c r="F57" s="20">
        <f>ROUND(F60*0.675*0.1,2)</f>
        <v>2.4300000000000002</v>
      </c>
    </row>
    <row r="58" spans="1:6" ht="34.15" customHeight="1">
      <c r="D58" s="10" t="s">
        <v>77</v>
      </c>
      <c r="F58" s="20">
        <f>35*0.1</f>
        <v>3.5</v>
      </c>
    </row>
    <row r="59" spans="1:6" ht="34.15" customHeight="1">
      <c r="A59" s="67" t="s">
        <v>128</v>
      </c>
      <c r="B59" s="19" t="s">
        <v>66</v>
      </c>
      <c r="C59" s="19" t="s">
        <v>7</v>
      </c>
      <c r="D59" s="10" t="s">
        <v>200</v>
      </c>
      <c r="E59" s="19" t="s">
        <v>180</v>
      </c>
      <c r="F59" s="20">
        <f>F60</f>
        <v>36</v>
      </c>
    </row>
    <row r="60" spans="1:6" ht="34.15" customHeight="1">
      <c r="D60" s="10" t="s">
        <v>206</v>
      </c>
      <c r="F60" s="20">
        <v>36</v>
      </c>
    </row>
    <row r="61" spans="1:6" ht="34.15" customHeight="1">
      <c r="A61" s="67" t="s">
        <v>129</v>
      </c>
      <c r="B61" s="19" t="s">
        <v>67</v>
      </c>
      <c r="C61" s="19" t="s">
        <v>7</v>
      </c>
      <c r="D61" s="10" t="s">
        <v>201</v>
      </c>
      <c r="E61" s="19" t="s">
        <v>38</v>
      </c>
      <c r="F61" s="20">
        <f>SUM(F62:F63)</f>
        <v>9.43</v>
      </c>
    </row>
    <row r="62" spans="1:6" ht="34.15" customHeight="1">
      <c r="A62" s="10"/>
      <c r="D62" s="10" t="s">
        <v>261</v>
      </c>
      <c r="F62" s="20">
        <f>ROUND(F60*0.45*0.15,2)</f>
        <v>2.4300000000000002</v>
      </c>
    </row>
    <row r="63" spans="1:6" ht="34.15" customHeight="1">
      <c r="D63" s="10" t="s">
        <v>217</v>
      </c>
      <c r="F63" s="20">
        <f>(35*0.2)</f>
        <v>7</v>
      </c>
    </row>
    <row r="64" spans="1:6" ht="34.15" customHeight="1">
      <c r="A64" s="21" t="s">
        <v>25</v>
      </c>
      <c r="B64" s="22"/>
      <c r="C64" s="22"/>
      <c r="D64" s="23" t="s">
        <v>70</v>
      </c>
      <c r="E64" s="22"/>
      <c r="F64" s="24"/>
    </row>
    <row r="65" spans="1:8" ht="34.15" customHeight="1">
      <c r="A65" s="26" t="s">
        <v>131</v>
      </c>
      <c r="B65" s="26" t="s">
        <v>79</v>
      </c>
      <c r="C65" s="26" t="s">
        <v>36</v>
      </c>
      <c r="D65" s="25" t="s">
        <v>78</v>
      </c>
      <c r="E65" s="26" t="s">
        <v>80</v>
      </c>
      <c r="F65" s="27">
        <f>SUM(F66:F66)</f>
        <v>12</v>
      </c>
    </row>
    <row r="66" spans="1:8" ht="34.15" customHeight="1">
      <c r="A66" s="26"/>
      <c r="B66" s="26"/>
      <c r="C66" s="26"/>
      <c r="D66" s="25" t="s">
        <v>214</v>
      </c>
      <c r="E66" s="26"/>
      <c r="F66" s="27">
        <v>12</v>
      </c>
    </row>
    <row r="67" spans="1:8" ht="34.15" customHeight="1">
      <c r="A67" s="26" t="s">
        <v>132</v>
      </c>
      <c r="B67" s="26" t="s">
        <v>86</v>
      </c>
      <c r="C67" s="26" t="s">
        <v>36</v>
      </c>
      <c r="D67" s="25" t="s">
        <v>84</v>
      </c>
      <c r="E67" s="26" t="s">
        <v>74</v>
      </c>
      <c r="F67" s="27">
        <f>F68</f>
        <v>4</v>
      </c>
    </row>
    <row r="68" spans="1:8" ht="34.15" customHeight="1">
      <c r="A68" s="26"/>
      <c r="B68" s="26"/>
      <c r="C68" s="26"/>
      <c r="D68" s="25" t="s">
        <v>214</v>
      </c>
      <c r="E68" s="26"/>
      <c r="F68" s="27">
        <v>4</v>
      </c>
    </row>
    <row r="69" spans="1:8" ht="34.15" customHeight="1">
      <c r="A69" s="26" t="s">
        <v>133</v>
      </c>
      <c r="B69" s="26" t="s">
        <v>82</v>
      </c>
      <c r="C69" s="26" t="s">
        <v>36</v>
      </c>
      <c r="D69" s="25" t="s">
        <v>81</v>
      </c>
      <c r="E69" s="26" t="s">
        <v>74</v>
      </c>
      <c r="F69" s="27">
        <f>F70</f>
        <v>9</v>
      </c>
    </row>
    <row r="70" spans="1:8" ht="34.15" customHeight="1">
      <c r="A70" s="26"/>
      <c r="B70" s="26"/>
      <c r="C70" s="26"/>
      <c r="D70" s="25" t="s">
        <v>214</v>
      </c>
      <c r="E70" s="26"/>
      <c r="F70" s="27">
        <v>9</v>
      </c>
    </row>
    <row r="71" spans="1:8" ht="34.15" customHeight="1">
      <c r="A71" s="26" t="s">
        <v>134</v>
      </c>
      <c r="B71" s="26" t="s">
        <v>104</v>
      </c>
      <c r="C71" s="26" t="s">
        <v>36</v>
      </c>
      <c r="D71" s="25" t="s">
        <v>105</v>
      </c>
      <c r="E71" s="26" t="s">
        <v>74</v>
      </c>
      <c r="F71" s="27">
        <f>F72</f>
        <v>3</v>
      </c>
    </row>
    <row r="72" spans="1:8" ht="34.15" customHeight="1">
      <c r="A72" s="26"/>
      <c r="B72" s="26"/>
      <c r="C72" s="26"/>
      <c r="D72" s="25" t="s">
        <v>214</v>
      </c>
      <c r="E72" s="26"/>
      <c r="F72" s="27">
        <v>3</v>
      </c>
    </row>
    <row r="73" spans="1:8" ht="34.15" customHeight="1">
      <c r="A73" s="21" t="s">
        <v>235</v>
      </c>
      <c r="B73" s="22"/>
      <c r="C73" s="22"/>
      <c r="D73" s="23" t="s">
        <v>236</v>
      </c>
      <c r="E73" s="22"/>
      <c r="F73" s="24"/>
    </row>
    <row r="74" spans="1:8" ht="34.15" customHeight="1">
      <c r="A74" s="26" t="s">
        <v>241</v>
      </c>
      <c r="B74" s="26" t="s">
        <v>239</v>
      </c>
      <c r="C74" s="26" t="s">
        <v>240</v>
      </c>
      <c r="D74" s="25" t="str">
        <f>UPPER("Sinalização horizontal em massa termoplástica à quente por aspersão,  espessura de 1,5 mm, para faixas")</f>
        <v>SINALIZAÇÃO HORIZONTAL EM MASSA TERMOPLÁSTICA À QUENTE POR ASPERSÃO,  ESPESSURA DE 1,5 MM, PARA FAIXAS</v>
      </c>
      <c r="E74" s="26" t="s">
        <v>16</v>
      </c>
      <c r="F74" s="26">
        <v>494.01</v>
      </c>
    </row>
    <row r="75" spans="1:8" ht="34.15" customHeight="1">
      <c r="A75" s="26"/>
      <c r="B75" s="26"/>
      <c r="C75" s="26"/>
      <c r="D75" s="25" t="s">
        <v>246</v>
      </c>
      <c r="E75" s="26"/>
      <c r="F75" s="27"/>
    </row>
    <row r="76" spans="1:8" ht="30" customHeight="1">
      <c r="A76" s="29" t="s">
        <v>100</v>
      </c>
      <c r="B76" s="312" t="s">
        <v>194</v>
      </c>
      <c r="C76" s="313"/>
      <c r="D76" s="313"/>
      <c r="E76" s="313"/>
      <c r="F76" s="314"/>
    </row>
    <row r="77" spans="1:8" ht="30" customHeight="1">
      <c r="A77" s="16" t="s">
        <v>55</v>
      </c>
      <c r="B77" s="16"/>
      <c r="C77" s="16"/>
      <c r="D77" s="17" t="s">
        <v>17</v>
      </c>
      <c r="E77" s="16"/>
      <c r="F77" s="18"/>
    </row>
    <row r="78" spans="1:8" ht="30" customHeight="1">
      <c r="A78" s="19" t="s">
        <v>135</v>
      </c>
      <c r="B78" s="19" t="s">
        <v>19</v>
      </c>
      <c r="C78" s="19" t="s">
        <v>7</v>
      </c>
      <c r="D78" s="10" t="s">
        <v>20</v>
      </c>
      <c r="E78" s="19" t="s">
        <v>16</v>
      </c>
      <c r="F78" s="20">
        <f>F79</f>
        <v>9253.0300000000007</v>
      </c>
      <c r="G78" s="10" t="s">
        <v>234</v>
      </c>
      <c r="H78" s="10">
        <v>13785.82</v>
      </c>
    </row>
    <row r="79" spans="1:8" ht="30" customHeight="1">
      <c r="D79" s="10" t="s">
        <v>83</v>
      </c>
      <c r="F79" s="20">
        <v>9253.0300000000007</v>
      </c>
      <c r="G79" s="10" t="s">
        <v>231</v>
      </c>
      <c r="H79" s="10">
        <v>4532.79</v>
      </c>
    </row>
    <row r="80" spans="1:8" ht="30" customHeight="1">
      <c r="A80" s="19" t="s">
        <v>136</v>
      </c>
      <c r="B80" s="19" t="s">
        <v>32</v>
      </c>
      <c r="C80" s="19" t="s">
        <v>7</v>
      </c>
      <c r="D80" s="10" t="s">
        <v>33</v>
      </c>
      <c r="E80" s="19" t="s">
        <v>16</v>
      </c>
      <c r="F80" s="20">
        <f>F81</f>
        <v>9253.0300000000007</v>
      </c>
      <c r="G80" s="10" t="s">
        <v>232</v>
      </c>
      <c r="H80" s="10">
        <f>H78-H79</f>
        <v>9253.0299999999988</v>
      </c>
    </row>
    <row r="81" spans="1:6" ht="30" customHeight="1">
      <c r="D81" s="10" t="s">
        <v>22</v>
      </c>
      <c r="F81" s="20">
        <f>F78</f>
        <v>9253.0300000000007</v>
      </c>
    </row>
    <row r="82" spans="1:6" ht="30" customHeight="1">
      <c r="A82" s="19" t="s">
        <v>137</v>
      </c>
      <c r="B82" s="19" t="s">
        <v>39</v>
      </c>
      <c r="C82" s="19" t="s">
        <v>7</v>
      </c>
      <c r="D82" s="10" t="s">
        <v>46</v>
      </c>
      <c r="E82" s="19" t="s">
        <v>38</v>
      </c>
      <c r="F82" s="20">
        <f>F83</f>
        <v>462.65</v>
      </c>
    </row>
    <row r="83" spans="1:6" ht="30" customHeight="1">
      <c r="D83" s="10" t="s">
        <v>87</v>
      </c>
      <c r="F83" s="20">
        <f>ROUND((F78)*0.05,2)</f>
        <v>462.65</v>
      </c>
    </row>
    <row r="84" spans="1:6" ht="30" customHeight="1">
      <c r="A84" s="19" t="s">
        <v>138</v>
      </c>
      <c r="B84" s="19">
        <v>57801</v>
      </c>
      <c r="C84" s="19" t="s">
        <v>36</v>
      </c>
      <c r="D84" s="10" t="s">
        <v>40</v>
      </c>
      <c r="E84" s="19" t="s">
        <v>38</v>
      </c>
      <c r="F84" s="20">
        <f>F85</f>
        <v>462.65</v>
      </c>
    </row>
    <row r="85" spans="1:6" ht="30" customHeight="1">
      <c r="D85" s="10" t="s">
        <v>212</v>
      </c>
      <c r="F85" s="20">
        <f>F82</f>
        <v>462.65</v>
      </c>
    </row>
    <row r="86" spans="1:6" ht="30" customHeight="1">
      <c r="A86" s="19" t="s">
        <v>139</v>
      </c>
      <c r="B86" s="19">
        <v>57807</v>
      </c>
      <c r="C86" s="19" t="s">
        <v>36</v>
      </c>
      <c r="D86" s="10" t="s">
        <v>41</v>
      </c>
      <c r="E86" s="19" t="s">
        <v>26</v>
      </c>
      <c r="F86" s="20">
        <f>F87</f>
        <v>4626.5</v>
      </c>
    </row>
    <row r="87" spans="1:6" ht="30" customHeight="1">
      <c r="D87" s="10" t="s">
        <v>233</v>
      </c>
      <c r="F87" s="20">
        <f>ROUND(F84*10,2)</f>
        <v>4626.5</v>
      </c>
    </row>
    <row r="88" spans="1:6" ht="30" customHeight="1">
      <c r="A88" s="16" t="s">
        <v>59</v>
      </c>
      <c r="B88" s="16"/>
      <c r="C88" s="16"/>
      <c r="D88" s="17" t="s">
        <v>88</v>
      </c>
      <c r="E88" s="16"/>
      <c r="F88" s="18"/>
    </row>
    <row r="89" spans="1:6" ht="30" customHeight="1">
      <c r="A89" s="26" t="s">
        <v>140</v>
      </c>
      <c r="B89" s="26" t="s">
        <v>89</v>
      </c>
      <c r="C89" s="26" t="s">
        <v>31</v>
      </c>
      <c r="D89" s="25" t="s">
        <v>90</v>
      </c>
      <c r="E89" s="26" t="s">
        <v>38</v>
      </c>
      <c r="F89" s="27">
        <f>F90</f>
        <v>226.64</v>
      </c>
    </row>
    <row r="90" spans="1:6" ht="30" customHeight="1">
      <c r="A90" s="26"/>
      <c r="B90" s="26"/>
      <c r="C90" s="26"/>
      <c r="D90" s="25" t="s">
        <v>227</v>
      </c>
      <c r="E90" s="26"/>
      <c r="F90" s="27">
        <f>ROUND(F91*0.05,2)</f>
        <v>226.64</v>
      </c>
    </row>
    <row r="91" spans="1:6" ht="30" customHeight="1">
      <c r="A91" s="26" t="s">
        <v>141</v>
      </c>
      <c r="B91" s="26" t="s">
        <v>27</v>
      </c>
      <c r="C91" s="26" t="s">
        <v>7</v>
      </c>
      <c r="D91" s="25" t="s">
        <v>28</v>
      </c>
      <c r="E91" s="26" t="s">
        <v>16</v>
      </c>
      <c r="F91" s="27">
        <f>F93</f>
        <v>4532.79</v>
      </c>
    </row>
    <row r="92" spans="1:6" ht="30" customHeight="1">
      <c r="A92" s="26"/>
      <c r="B92" s="26"/>
      <c r="C92" s="26"/>
      <c r="D92" s="25" t="s">
        <v>24</v>
      </c>
      <c r="E92" s="26"/>
      <c r="F92" s="27"/>
    </row>
    <row r="93" spans="1:6" ht="30" customHeight="1">
      <c r="A93" s="26"/>
      <c r="B93" s="26"/>
      <c r="C93" s="26"/>
      <c r="D93" s="25" t="s">
        <v>83</v>
      </c>
      <c r="E93" s="26"/>
      <c r="F93" s="27">
        <v>4532.79</v>
      </c>
    </row>
    <row r="94" spans="1:6" ht="30" customHeight="1">
      <c r="A94" s="26" t="s">
        <v>142</v>
      </c>
      <c r="B94" s="26" t="s">
        <v>29</v>
      </c>
      <c r="C94" s="26" t="s">
        <v>7</v>
      </c>
      <c r="D94" s="25" t="s">
        <v>30</v>
      </c>
      <c r="E94" s="26" t="s">
        <v>16</v>
      </c>
      <c r="F94" s="27">
        <f>SUM(F95:F96)</f>
        <v>4532.79</v>
      </c>
    </row>
    <row r="95" spans="1:6" ht="30" customHeight="1">
      <c r="A95" s="26"/>
      <c r="B95" s="26"/>
      <c r="C95" s="26"/>
      <c r="D95" s="25" t="s">
        <v>24</v>
      </c>
      <c r="E95" s="26"/>
      <c r="F95" s="27"/>
    </row>
    <row r="96" spans="1:6" ht="30" customHeight="1">
      <c r="A96" s="26"/>
      <c r="B96" s="26"/>
      <c r="C96" s="26"/>
      <c r="D96" s="25" t="s">
        <v>83</v>
      </c>
      <c r="E96" s="26"/>
      <c r="F96" s="27">
        <f>F93</f>
        <v>4532.79</v>
      </c>
    </row>
    <row r="97" spans="1:8" ht="30" customHeight="1">
      <c r="A97" s="26" t="s">
        <v>143</v>
      </c>
      <c r="B97" s="26" t="s">
        <v>32</v>
      </c>
      <c r="C97" s="26" t="s">
        <v>7</v>
      </c>
      <c r="D97" s="25" t="s">
        <v>33</v>
      </c>
      <c r="E97" s="26" t="s">
        <v>16</v>
      </c>
      <c r="F97" s="27">
        <f>F98</f>
        <v>9065.58</v>
      </c>
    </row>
    <row r="98" spans="1:8" ht="30" customHeight="1">
      <c r="A98" s="26"/>
      <c r="B98" s="26"/>
      <c r="C98" s="26"/>
      <c r="D98" s="25" t="s">
        <v>34</v>
      </c>
      <c r="E98" s="26"/>
      <c r="F98" s="27">
        <f>ROUND(F91*2,2)</f>
        <v>9065.58</v>
      </c>
    </row>
    <row r="99" spans="1:8" ht="51">
      <c r="A99" s="26" t="s">
        <v>144</v>
      </c>
      <c r="B99" s="26" t="s">
        <v>35</v>
      </c>
      <c r="C99" s="26" t="s">
        <v>36</v>
      </c>
      <c r="D99" s="25" t="s">
        <v>37</v>
      </c>
      <c r="E99" s="26" t="s">
        <v>38</v>
      </c>
      <c r="F99" s="27">
        <f>F100</f>
        <v>906.56</v>
      </c>
    </row>
    <row r="100" spans="1:8" ht="30" customHeight="1">
      <c r="A100" s="26"/>
      <c r="B100" s="26"/>
      <c r="C100" s="26"/>
      <c r="D100" s="25" t="s">
        <v>209</v>
      </c>
      <c r="E100" s="26"/>
      <c r="F100" s="27">
        <f>ROUND(F91*0.2,2)</f>
        <v>906.56</v>
      </c>
    </row>
    <row r="101" spans="1:8" ht="30" customHeight="1">
      <c r="A101" s="26" t="s">
        <v>145</v>
      </c>
      <c r="B101" s="26" t="s">
        <v>39</v>
      </c>
      <c r="C101" s="26" t="s">
        <v>7</v>
      </c>
      <c r="D101" s="25" t="s">
        <v>46</v>
      </c>
      <c r="E101" s="26" t="s">
        <v>38</v>
      </c>
      <c r="F101" s="27">
        <f>F102</f>
        <v>226.64</v>
      </c>
    </row>
    <row r="102" spans="1:8" ht="30" customHeight="1">
      <c r="A102" s="26"/>
      <c r="B102" s="26"/>
      <c r="C102" s="26"/>
      <c r="D102" s="25" t="s">
        <v>91</v>
      </c>
      <c r="E102" s="26"/>
      <c r="F102" s="27">
        <f>ROUND((F91)*0.05,2)</f>
        <v>226.64</v>
      </c>
    </row>
    <row r="103" spans="1:8" ht="30" customHeight="1">
      <c r="A103" s="26" t="s">
        <v>146</v>
      </c>
      <c r="B103" s="26">
        <v>57801</v>
      </c>
      <c r="C103" s="26" t="s">
        <v>36</v>
      </c>
      <c r="D103" s="25" t="s">
        <v>40</v>
      </c>
      <c r="E103" s="26" t="s">
        <v>38</v>
      </c>
      <c r="F103" s="27">
        <f>F104</f>
        <v>226.64</v>
      </c>
    </row>
    <row r="104" spans="1:8" ht="30" customHeight="1">
      <c r="A104" s="26"/>
      <c r="B104" s="26"/>
      <c r="C104" s="26"/>
      <c r="D104" s="25" t="s">
        <v>212</v>
      </c>
      <c r="E104" s="26"/>
      <c r="F104" s="27">
        <f>F101</f>
        <v>226.64</v>
      </c>
    </row>
    <row r="105" spans="1:8" ht="30" customHeight="1">
      <c r="A105" s="26" t="s">
        <v>147</v>
      </c>
      <c r="B105" s="26">
        <v>57807</v>
      </c>
      <c r="C105" s="26" t="s">
        <v>36</v>
      </c>
      <c r="D105" s="25" t="s">
        <v>41</v>
      </c>
      <c r="E105" s="26" t="s">
        <v>26</v>
      </c>
      <c r="F105" s="27">
        <f>F106</f>
        <v>2266.4</v>
      </c>
    </row>
    <row r="106" spans="1:8" ht="30" customHeight="1">
      <c r="A106" s="26"/>
      <c r="B106" s="26"/>
      <c r="C106" s="26"/>
      <c r="D106" s="25" t="s">
        <v>233</v>
      </c>
      <c r="E106" s="26"/>
      <c r="F106" s="27">
        <f>ROUND(F103*10,2)</f>
        <v>2266.4</v>
      </c>
    </row>
    <row r="107" spans="1:8" s="9" customFormat="1" ht="30" customHeight="1">
      <c r="A107" s="21" t="s">
        <v>61</v>
      </c>
      <c r="B107" s="22"/>
      <c r="C107" s="22"/>
      <c r="D107" s="23" t="s">
        <v>54</v>
      </c>
      <c r="E107" s="22"/>
      <c r="F107" s="24"/>
      <c r="H107" s="8"/>
    </row>
    <row r="108" spans="1:8" ht="30" customHeight="1">
      <c r="A108" s="19" t="s">
        <v>148</v>
      </c>
      <c r="B108" s="19" t="s">
        <v>56</v>
      </c>
      <c r="C108" s="19" t="s">
        <v>36</v>
      </c>
      <c r="D108" s="10" t="s">
        <v>57</v>
      </c>
      <c r="E108" s="19" t="s">
        <v>180</v>
      </c>
      <c r="F108" s="20">
        <f>F109</f>
        <v>1025</v>
      </c>
    </row>
    <row r="109" spans="1:8" ht="30" customHeight="1">
      <c r="D109" s="10" t="s">
        <v>76</v>
      </c>
      <c r="F109" s="20">
        <v>1025</v>
      </c>
    </row>
    <row r="110" spans="1:8" ht="30" customHeight="1">
      <c r="A110" s="19" t="s">
        <v>149</v>
      </c>
      <c r="B110" s="19" t="s">
        <v>60</v>
      </c>
      <c r="C110" s="19" t="s">
        <v>7</v>
      </c>
      <c r="D110" s="10" t="s">
        <v>196</v>
      </c>
      <c r="E110" s="19" t="s">
        <v>38</v>
      </c>
      <c r="F110" s="20">
        <f>F111</f>
        <v>69.19</v>
      </c>
    </row>
    <row r="111" spans="1:8" ht="30" customHeight="1">
      <c r="D111" s="10" t="s">
        <v>211</v>
      </c>
      <c r="F111" s="20">
        <f>ROUND(F109*0.45*0.15,2)</f>
        <v>69.19</v>
      </c>
    </row>
    <row r="112" spans="1:8" ht="30" customHeight="1">
      <c r="A112" s="19" t="s">
        <v>150</v>
      </c>
      <c r="B112" s="19" t="s">
        <v>62</v>
      </c>
      <c r="C112" s="19" t="s">
        <v>7</v>
      </c>
      <c r="D112" s="10" t="s">
        <v>202</v>
      </c>
      <c r="E112" s="19" t="s">
        <v>38</v>
      </c>
      <c r="F112" s="20">
        <f>SUM(F113:F114)</f>
        <v>115.32</v>
      </c>
    </row>
    <row r="113" spans="1:8" ht="30" customHeight="1">
      <c r="D113" s="10" t="s">
        <v>213</v>
      </c>
      <c r="F113" s="20">
        <f>F110</f>
        <v>69.19</v>
      </c>
    </row>
    <row r="114" spans="1:8" ht="30" customHeight="1">
      <c r="D114" s="10" t="s">
        <v>210</v>
      </c>
      <c r="F114" s="20">
        <f>ROUND(F108*0.3*0.15,2)</f>
        <v>46.13</v>
      </c>
    </row>
    <row r="115" spans="1:8" s="25" customFormat="1" ht="30" customHeight="1">
      <c r="A115" s="26" t="s">
        <v>151</v>
      </c>
      <c r="B115" s="26" t="s">
        <v>64</v>
      </c>
      <c r="C115" s="26" t="s">
        <v>7</v>
      </c>
      <c r="D115" s="25" t="s">
        <v>197</v>
      </c>
      <c r="E115" s="26" t="s">
        <v>38</v>
      </c>
      <c r="F115" s="27">
        <f>F116</f>
        <v>115.32</v>
      </c>
    </row>
    <row r="116" spans="1:8" s="25" customFormat="1" ht="30" customHeight="1">
      <c r="A116" s="26"/>
      <c r="B116" s="26"/>
      <c r="C116" s="26"/>
      <c r="D116" s="25" t="s">
        <v>215</v>
      </c>
      <c r="E116" s="26"/>
      <c r="F116" s="27">
        <f>F112</f>
        <v>115.32</v>
      </c>
    </row>
    <row r="117" spans="1:8" s="25" customFormat="1" ht="30" customHeight="1">
      <c r="A117" s="26" t="s">
        <v>152</v>
      </c>
      <c r="B117" s="26" t="s">
        <v>27</v>
      </c>
      <c r="C117" s="26" t="s">
        <v>7</v>
      </c>
      <c r="D117" s="25" t="s">
        <v>198</v>
      </c>
      <c r="E117" s="26" t="s">
        <v>16</v>
      </c>
      <c r="F117" s="27">
        <f>SUM(F118:F118)</f>
        <v>38</v>
      </c>
    </row>
    <row r="118" spans="1:8" s="25" customFormat="1" ht="30" customHeight="1">
      <c r="A118" s="26"/>
      <c r="B118" s="26"/>
      <c r="C118" s="26"/>
      <c r="D118" s="25" t="s">
        <v>205</v>
      </c>
      <c r="E118" s="26"/>
      <c r="F118" s="27">
        <f>38*1</f>
        <v>38</v>
      </c>
    </row>
    <row r="119" spans="1:8" ht="30" customHeight="1">
      <c r="A119" s="19" t="s">
        <v>153</v>
      </c>
      <c r="B119" s="19" t="s">
        <v>65</v>
      </c>
      <c r="C119" s="19" t="s">
        <v>7</v>
      </c>
      <c r="D119" s="10" t="s">
        <v>199</v>
      </c>
      <c r="E119" s="19" t="s">
        <v>38</v>
      </c>
      <c r="F119" s="20">
        <f>SUM(F120:F121)</f>
        <v>72.989999999999995</v>
      </c>
    </row>
    <row r="120" spans="1:8" ht="30" customHeight="1">
      <c r="D120" s="10" t="s">
        <v>204</v>
      </c>
      <c r="F120" s="20">
        <f>ROUND(F123*0.675*0.1,2)</f>
        <v>69.19</v>
      </c>
    </row>
    <row r="121" spans="1:8" ht="30" customHeight="1">
      <c r="D121" s="10" t="s">
        <v>77</v>
      </c>
      <c r="F121" s="20">
        <f>F118*0.1</f>
        <v>3.8000000000000003</v>
      </c>
    </row>
    <row r="122" spans="1:8" ht="30" customHeight="1">
      <c r="A122" s="19" t="s">
        <v>154</v>
      </c>
      <c r="B122" s="19" t="s">
        <v>66</v>
      </c>
      <c r="C122" s="19" t="s">
        <v>7</v>
      </c>
      <c r="D122" s="10" t="s">
        <v>200</v>
      </c>
      <c r="E122" s="19" t="s">
        <v>180</v>
      </c>
      <c r="F122" s="20">
        <f>F123</f>
        <v>1025</v>
      </c>
    </row>
    <row r="123" spans="1:8" ht="30" customHeight="1">
      <c r="D123" s="10" t="s">
        <v>206</v>
      </c>
      <c r="F123" s="20">
        <v>1025</v>
      </c>
    </row>
    <row r="124" spans="1:8" ht="30" customHeight="1">
      <c r="A124" s="19" t="s">
        <v>155</v>
      </c>
      <c r="B124" s="19" t="s">
        <v>67</v>
      </c>
      <c r="C124" s="19" t="s">
        <v>7</v>
      </c>
      <c r="D124" s="10" t="s">
        <v>201</v>
      </c>
      <c r="E124" s="19" t="s">
        <v>38</v>
      </c>
      <c r="F124" s="20">
        <f>SUM(F125:F126)</f>
        <v>76.789999999999992</v>
      </c>
    </row>
    <row r="125" spans="1:8" ht="30" customHeight="1">
      <c r="D125" s="10" t="s">
        <v>207</v>
      </c>
      <c r="F125" s="20">
        <f>ROUND(F123*0.45*0.15,2)</f>
        <v>69.19</v>
      </c>
    </row>
    <row r="126" spans="1:8" ht="30" customHeight="1">
      <c r="D126" s="10" t="s">
        <v>208</v>
      </c>
      <c r="F126" s="20">
        <f>ROUND(F118*0.2,2)</f>
        <v>7.6</v>
      </c>
    </row>
    <row r="127" spans="1:8" s="9" customFormat="1" ht="30" customHeight="1">
      <c r="A127" s="21" t="s">
        <v>63</v>
      </c>
      <c r="B127" s="22"/>
      <c r="C127" s="22"/>
      <c r="D127" s="23" t="s">
        <v>70</v>
      </c>
      <c r="E127" s="22"/>
      <c r="F127" s="24"/>
      <c r="H127" s="8"/>
    </row>
    <row r="128" spans="1:8" ht="30" customHeight="1">
      <c r="A128" s="19" t="s">
        <v>156</v>
      </c>
      <c r="B128" s="19" t="s">
        <v>79</v>
      </c>
      <c r="C128" s="19" t="s">
        <v>36</v>
      </c>
      <c r="D128" s="10" t="s">
        <v>78</v>
      </c>
      <c r="E128" s="19" t="s">
        <v>80</v>
      </c>
      <c r="F128" s="20">
        <f>SUM(F129:F129)</f>
        <v>6</v>
      </c>
    </row>
    <row r="129" spans="1:12" ht="30" customHeight="1">
      <c r="D129" s="10" t="s">
        <v>214</v>
      </c>
      <c r="F129" s="20">
        <v>6</v>
      </c>
    </row>
    <row r="130" spans="1:12" ht="30" customHeight="1">
      <c r="A130" s="19" t="s">
        <v>157</v>
      </c>
      <c r="B130" s="19" t="s">
        <v>85</v>
      </c>
      <c r="C130" s="19" t="s">
        <v>36</v>
      </c>
      <c r="D130" s="10" t="s">
        <v>84</v>
      </c>
      <c r="E130" s="19" t="s">
        <v>74</v>
      </c>
      <c r="F130" s="20">
        <f>F131</f>
        <v>16</v>
      </c>
    </row>
    <row r="131" spans="1:12" ht="30" customHeight="1">
      <c r="D131" s="10" t="s">
        <v>214</v>
      </c>
      <c r="F131" s="20">
        <v>16</v>
      </c>
    </row>
    <row r="132" spans="1:12" ht="30" customHeight="1">
      <c r="A132" s="19" t="s">
        <v>158</v>
      </c>
      <c r="B132" s="19" t="s">
        <v>82</v>
      </c>
      <c r="C132" s="19" t="s">
        <v>36</v>
      </c>
      <c r="D132" s="10" t="s">
        <v>81</v>
      </c>
      <c r="E132" s="19" t="s">
        <v>74</v>
      </c>
      <c r="F132" s="20">
        <f>F133</f>
        <v>8</v>
      </c>
    </row>
    <row r="133" spans="1:12" ht="30" customHeight="1">
      <c r="D133" s="10" t="s">
        <v>214</v>
      </c>
      <c r="F133" s="20">
        <v>8</v>
      </c>
    </row>
    <row r="134" spans="1:12" ht="30" customHeight="1">
      <c r="A134" s="21" t="s">
        <v>237</v>
      </c>
      <c r="B134" s="22"/>
      <c r="C134" s="22"/>
      <c r="D134" s="23" t="s">
        <v>236</v>
      </c>
      <c r="E134" s="22"/>
      <c r="F134" s="24"/>
    </row>
    <row r="135" spans="1:12" ht="30" customHeight="1">
      <c r="A135" s="67" t="s">
        <v>242</v>
      </c>
      <c r="B135" s="67" t="s">
        <v>239</v>
      </c>
      <c r="C135" s="67" t="s">
        <v>240</v>
      </c>
      <c r="D135" s="122" t="str">
        <f>UPPER("Sinalização horizontal em massa termoplástica à quente por aspersão,  espessura de 1,5 mm, para faixas")</f>
        <v>SINALIZAÇÃO HORIZONTAL EM MASSA TERMOPLÁSTICA À QUENTE POR ASPERSÃO,  ESPESSURA DE 1,5 MM, PARA FAIXAS</v>
      </c>
      <c r="E135" s="67" t="s">
        <v>16</v>
      </c>
      <c r="F135" s="67">
        <v>586.51</v>
      </c>
    </row>
    <row r="136" spans="1:12" ht="30" customHeight="1">
      <c r="A136" s="67"/>
      <c r="B136" s="67"/>
      <c r="C136" s="67"/>
      <c r="D136" s="10" t="s">
        <v>245</v>
      </c>
      <c r="E136" s="65"/>
    </row>
    <row r="137" spans="1:12" ht="9.9499999999999993" customHeight="1">
      <c r="A137" s="308"/>
      <c r="B137" s="308"/>
      <c r="C137" s="308"/>
      <c r="D137" s="308"/>
      <c r="E137" s="308"/>
      <c r="F137" s="308"/>
    </row>
    <row r="138" spans="1:12" ht="30" customHeight="1">
      <c r="A138" s="70" t="s">
        <v>99</v>
      </c>
      <c r="B138" s="302" t="s">
        <v>455</v>
      </c>
      <c r="C138" s="303"/>
      <c r="D138" s="303"/>
      <c r="E138" s="303"/>
      <c r="F138" s="304"/>
    </row>
    <row r="139" spans="1:12" ht="30" customHeight="1">
      <c r="A139" s="21" t="s">
        <v>71</v>
      </c>
      <c r="B139" s="23"/>
      <c r="C139" s="23"/>
      <c r="D139" s="23" t="s">
        <v>17</v>
      </c>
      <c r="E139" s="23"/>
      <c r="F139" s="23"/>
    </row>
    <row r="140" spans="1:12" ht="30" customHeight="1">
      <c r="A140" s="26" t="s">
        <v>159</v>
      </c>
      <c r="B140" s="26" t="s">
        <v>19</v>
      </c>
      <c r="C140" s="26" t="s">
        <v>7</v>
      </c>
      <c r="D140" s="25" t="s">
        <v>20</v>
      </c>
      <c r="E140" s="26" t="s">
        <v>16</v>
      </c>
      <c r="F140" s="27">
        <f>F141</f>
        <v>12912.63</v>
      </c>
    </row>
    <row r="141" spans="1:12" ht="30" customHeight="1">
      <c r="A141" s="26"/>
      <c r="B141" s="26"/>
      <c r="C141" s="26"/>
      <c r="D141" s="25" t="s">
        <v>456</v>
      </c>
      <c r="E141" s="26"/>
      <c r="F141" s="27">
        <v>12912.63</v>
      </c>
    </row>
    <row r="142" spans="1:12" ht="30" customHeight="1">
      <c r="A142" s="26" t="s">
        <v>160</v>
      </c>
      <c r="B142" s="26" t="s">
        <v>32</v>
      </c>
      <c r="C142" s="26" t="s">
        <v>7</v>
      </c>
      <c r="D142" s="25" t="s">
        <v>33</v>
      </c>
      <c r="E142" s="26" t="s">
        <v>16</v>
      </c>
      <c r="F142" s="27">
        <f>F143</f>
        <v>12912.63</v>
      </c>
      <c r="I142" s="10" t="s">
        <v>355</v>
      </c>
      <c r="J142" s="10">
        <f>5936.63+861.62+9757.92</f>
        <v>16556.169999999998</v>
      </c>
      <c r="L142" s="10">
        <f>5936.63+861.62+9757.92</f>
        <v>16556.169999999998</v>
      </c>
    </row>
    <row r="143" spans="1:12" ht="30" customHeight="1">
      <c r="A143" s="26"/>
      <c r="B143" s="26"/>
      <c r="C143" s="26"/>
      <c r="D143" s="25" t="s">
        <v>457</v>
      </c>
      <c r="E143" s="26"/>
      <c r="F143" s="27">
        <f>F140</f>
        <v>12912.63</v>
      </c>
      <c r="H143" s="62"/>
      <c r="J143" s="10">
        <f>1526.57+183.85+797.65+314.66+74.81+191.71+342.36+211.93</f>
        <v>3643.5399999999995</v>
      </c>
    </row>
    <row r="144" spans="1:12" ht="30" customHeight="1">
      <c r="A144" s="26" t="s">
        <v>161</v>
      </c>
      <c r="B144" s="26" t="s">
        <v>39</v>
      </c>
      <c r="C144" s="26" t="s">
        <v>7</v>
      </c>
      <c r="D144" s="25" t="s">
        <v>46</v>
      </c>
      <c r="E144" s="26" t="s">
        <v>38</v>
      </c>
      <c r="F144" s="27">
        <f>F145</f>
        <v>645.63</v>
      </c>
      <c r="H144" s="4"/>
      <c r="J144" s="64">
        <f>J142-J143</f>
        <v>12912.63</v>
      </c>
    </row>
    <row r="145" spans="1:10" ht="30" customHeight="1">
      <c r="A145" s="26"/>
      <c r="B145" s="26"/>
      <c r="C145" s="26"/>
      <c r="D145" s="25" t="s">
        <v>87</v>
      </c>
      <c r="E145" s="26"/>
      <c r="F145" s="27">
        <f>ROUND(F140*0.05,2)</f>
        <v>645.63</v>
      </c>
      <c r="H145" s="62"/>
    </row>
    <row r="146" spans="1:10" ht="30" customHeight="1">
      <c r="A146" s="26" t="s">
        <v>170</v>
      </c>
      <c r="B146" s="26">
        <v>57801</v>
      </c>
      <c r="C146" s="26" t="s">
        <v>36</v>
      </c>
      <c r="D146" s="25" t="s">
        <v>40</v>
      </c>
      <c r="E146" s="26" t="s">
        <v>38</v>
      </c>
      <c r="F146" s="27">
        <f>F147</f>
        <v>645.63</v>
      </c>
      <c r="H146" s="62"/>
      <c r="J146" s="10">
        <f>J143-191.71-314.66-211.93</f>
        <v>2925.24</v>
      </c>
    </row>
    <row r="147" spans="1:10" ht="30" customHeight="1">
      <c r="A147" s="26"/>
      <c r="B147" s="26"/>
      <c r="C147" s="26"/>
      <c r="D147" s="25" t="s">
        <v>212</v>
      </c>
      <c r="E147" s="26"/>
      <c r="F147" s="27">
        <f>F144</f>
        <v>645.63</v>
      </c>
    </row>
    <row r="148" spans="1:10" ht="30" customHeight="1">
      <c r="A148" s="26" t="s">
        <v>171</v>
      </c>
      <c r="B148" s="26">
        <v>57807</v>
      </c>
      <c r="C148" s="26" t="s">
        <v>36</v>
      </c>
      <c r="D148" s="25" t="s">
        <v>41</v>
      </c>
      <c r="E148" s="26" t="s">
        <v>26</v>
      </c>
      <c r="F148" s="27">
        <f>F149</f>
        <v>7747.56</v>
      </c>
    </row>
    <row r="149" spans="1:10" ht="30" customHeight="1">
      <c r="A149" s="26"/>
      <c r="B149" s="26"/>
      <c r="C149" s="26"/>
      <c r="D149" s="25" t="s">
        <v>225</v>
      </c>
      <c r="E149" s="26"/>
      <c r="F149" s="27">
        <f>ROUND(F146*12,2)</f>
        <v>7747.56</v>
      </c>
      <c r="H149" s="63" t="s">
        <v>226</v>
      </c>
      <c r="I149" s="63"/>
    </row>
    <row r="150" spans="1:10" ht="30" customHeight="1">
      <c r="A150" s="21" t="s">
        <v>72</v>
      </c>
      <c r="B150" s="23"/>
      <c r="C150" s="23"/>
      <c r="D150" s="23" t="s">
        <v>88</v>
      </c>
      <c r="E150" s="23"/>
      <c r="F150" s="23"/>
    </row>
    <row r="151" spans="1:10" ht="30" customHeight="1">
      <c r="A151" s="26" t="s">
        <v>162</v>
      </c>
      <c r="B151" s="26" t="s">
        <v>89</v>
      </c>
      <c r="C151" s="26" t="s">
        <v>31</v>
      </c>
      <c r="D151" s="25" t="s">
        <v>90</v>
      </c>
      <c r="E151" s="26" t="s">
        <v>38</v>
      </c>
      <c r="F151" s="27">
        <f>F152</f>
        <v>182.18</v>
      </c>
    </row>
    <row r="152" spans="1:10" ht="30" customHeight="1">
      <c r="A152" s="26"/>
      <c r="B152" s="26"/>
      <c r="C152" s="26"/>
      <c r="D152" s="25" t="s">
        <v>227</v>
      </c>
      <c r="E152" s="26"/>
      <c r="F152" s="27">
        <f>ROUND(F155*0.05,2)</f>
        <v>182.18</v>
      </c>
    </row>
    <row r="153" spans="1:10" ht="30" customHeight="1">
      <c r="A153" s="26" t="s">
        <v>163</v>
      </c>
      <c r="B153" s="26" t="s">
        <v>27</v>
      </c>
      <c r="C153" s="26" t="s">
        <v>7</v>
      </c>
      <c r="D153" s="25" t="s">
        <v>28</v>
      </c>
      <c r="E153" s="26" t="s">
        <v>16</v>
      </c>
      <c r="F153" s="27">
        <f>F155</f>
        <v>3643.54</v>
      </c>
    </row>
    <row r="154" spans="1:10" ht="30" customHeight="1">
      <c r="A154" s="26"/>
      <c r="B154" s="26"/>
      <c r="C154" s="26"/>
      <c r="D154" s="25" t="s">
        <v>24</v>
      </c>
      <c r="E154" s="26"/>
      <c r="F154" s="27"/>
    </row>
    <row r="155" spans="1:10" ht="30" customHeight="1">
      <c r="A155" s="26"/>
      <c r="B155" s="26"/>
      <c r="C155" s="26"/>
      <c r="D155" s="25" t="s">
        <v>457</v>
      </c>
      <c r="E155" s="26"/>
      <c r="F155" s="27">
        <v>3643.54</v>
      </c>
    </row>
    <row r="156" spans="1:10" ht="30" customHeight="1">
      <c r="A156" s="26" t="s">
        <v>164</v>
      </c>
      <c r="B156" s="26" t="s">
        <v>29</v>
      </c>
      <c r="C156" s="26" t="s">
        <v>7</v>
      </c>
      <c r="D156" s="25" t="s">
        <v>30</v>
      </c>
      <c r="E156" s="26" t="s">
        <v>16</v>
      </c>
      <c r="F156" s="27">
        <f>SUM(F157:F158)</f>
        <v>3643.54</v>
      </c>
    </row>
    <row r="157" spans="1:10" ht="30" customHeight="1">
      <c r="A157" s="26"/>
      <c r="B157" s="26"/>
      <c r="C157" s="26"/>
      <c r="D157" s="25" t="s">
        <v>24</v>
      </c>
      <c r="E157" s="26"/>
      <c r="F157" s="27"/>
    </row>
    <row r="158" spans="1:10" ht="30" customHeight="1">
      <c r="A158" s="26"/>
      <c r="B158" s="26"/>
      <c r="C158" s="26"/>
      <c r="D158" s="25" t="s">
        <v>457</v>
      </c>
      <c r="E158" s="26"/>
      <c r="F158" s="27">
        <f>F155</f>
        <v>3643.54</v>
      </c>
    </row>
    <row r="159" spans="1:10" ht="30" customHeight="1">
      <c r="A159" s="26" t="s">
        <v>165</v>
      </c>
      <c r="B159" s="26" t="s">
        <v>32</v>
      </c>
      <c r="C159" s="26" t="s">
        <v>7</v>
      </c>
      <c r="D159" s="25" t="s">
        <v>33</v>
      </c>
      <c r="E159" s="26" t="s">
        <v>16</v>
      </c>
      <c r="F159" s="27">
        <f>F160</f>
        <v>7287.08</v>
      </c>
    </row>
    <row r="160" spans="1:10" ht="30" customHeight="1">
      <c r="A160" s="26"/>
      <c r="B160" s="26"/>
      <c r="C160" s="26"/>
      <c r="D160" s="25" t="s">
        <v>34</v>
      </c>
      <c r="E160" s="26"/>
      <c r="F160" s="27">
        <f>ROUND(F153*2,2)</f>
        <v>7287.08</v>
      </c>
    </row>
    <row r="161" spans="1:6" ht="56.25" customHeight="1">
      <c r="A161" s="26" t="s">
        <v>166</v>
      </c>
      <c r="B161" s="26" t="s">
        <v>35</v>
      </c>
      <c r="C161" s="26" t="s">
        <v>36</v>
      </c>
      <c r="D161" s="25" t="s">
        <v>37</v>
      </c>
      <c r="E161" s="26" t="s">
        <v>38</v>
      </c>
      <c r="F161" s="27">
        <f>F162</f>
        <v>728.71</v>
      </c>
    </row>
    <row r="162" spans="1:6" ht="30" customHeight="1">
      <c r="A162" s="26"/>
      <c r="B162" s="26"/>
      <c r="C162" s="26"/>
      <c r="D162" s="25" t="s">
        <v>209</v>
      </c>
      <c r="E162" s="26"/>
      <c r="F162" s="27">
        <f>ROUND(F153*0.2,2)</f>
        <v>728.71</v>
      </c>
    </row>
    <row r="163" spans="1:6" ht="30" customHeight="1">
      <c r="A163" s="26" t="s">
        <v>167</v>
      </c>
      <c r="B163" s="26" t="s">
        <v>39</v>
      </c>
      <c r="C163" s="26" t="s">
        <v>7</v>
      </c>
      <c r="D163" s="30" t="s">
        <v>46</v>
      </c>
      <c r="E163" s="26" t="s">
        <v>38</v>
      </c>
      <c r="F163" s="27">
        <f>F164</f>
        <v>182.18</v>
      </c>
    </row>
    <row r="164" spans="1:6" ht="30" customHeight="1">
      <c r="A164" s="26"/>
      <c r="B164" s="26"/>
      <c r="C164" s="26"/>
      <c r="D164" s="25" t="s">
        <v>108</v>
      </c>
      <c r="E164" s="26"/>
      <c r="F164" s="27">
        <f>ROUND((F156)*0.05,2)</f>
        <v>182.18</v>
      </c>
    </row>
    <row r="165" spans="1:6" ht="30" customHeight="1">
      <c r="A165" s="26" t="s">
        <v>172</v>
      </c>
      <c r="B165" s="26">
        <v>57801</v>
      </c>
      <c r="C165" s="26" t="s">
        <v>36</v>
      </c>
      <c r="D165" s="25" t="s">
        <v>40</v>
      </c>
      <c r="E165" s="26" t="s">
        <v>38</v>
      </c>
      <c r="F165" s="27">
        <f>F166</f>
        <v>182.18</v>
      </c>
    </row>
    <row r="166" spans="1:6" ht="30" customHeight="1">
      <c r="A166" s="26"/>
      <c r="B166" s="26"/>
      <c r="C166" s="26"/>
      <c r="D166" s="25" t="s">
        <v>212</v>
      </c>
      <c r="E166" s="26"/>
      <c r="F166" s="27">
        <f>F163</f>
        <v>182.18</v>
      </c>
    </row>
    <row r="167" spans="1:6" ht="30" customHeight="1">
      <c r="A167" s="26" t="s">
        <v>173</v>
      </c>
      <c r="B167" s="26">
        <v>57807</v>
      </c>
      <c r="C167" s="26" t="s">
        <v>36</v>
      </c>
      <c r="D167" s="25" t="s">
        <v>41</v>
      </c>
      <c r="E167" s="26" t="s">
        <v>26</v>
      </c>
      <c r="F167" s="27">
        <f>F168</f>
        <v>2186.16</v>
      </c>
    </row>
    <row r="168" spans="1:6" ht="30" customHeight="1">
      <c r="A168" s="26"/>
      <c r="B168" s="26"/>
      <c r="C168" s="26"/>
      <c r="D168" s="25" t="s">
        <v>225</v>
      </c>
      <c r="E168" s="26"/>
      <c r="F168" s="27">
        <f>ROUND(F165*12,2)</f>
        <v>2186.16</v>
      </c>
    </row>
    <row r="169" spans="1:6" ht="30" customHeight="1">
      <c r="A169" s="21" t="s">
        <v>73</v>
      </c>
      <c r="B169" s="23"/>
      <c r="C169" s="23"/>
      <c r="D169" s="23" t="s">
        <v>70</v>
      </c>
      <c r="E169" s="23"/>
      <c r="F169" s="23"/>
    </row>
    <row r="170" spans="1:6" ht="30" customHeight="1">
      <c r="A170" s="26" t="s">
        <v>168</v>
      </c>
      <c r="B170" s="26" t="s">
        <v>82</v>
      </c>
      <c r="C170" s="26" t="s">
        <v>36</v>
      </c>
      <c r="D170" s="25" t="s">
        <v>81</v>
      </c>
      <c r="E170" s="26" t="s">
        <v>74</v>
      </c>
      <c r="F170" s="27">
        <f>F171</f>
        <v>4</v>
      </c>
    </row>
    <row r="171" spans="1:6" ht="30" customHeight="1">
      <c r="A171" s="26"/>
      <c r="B171" s="26"/>
      <c r="C171" s="26"/>
      <c r="D171" s="25" t="s">
        <v>214</v>
      </c>
      <c r="E171" s="26"/>
      <c r="F171" s="27">
        <v>4</v>
      </c>
    </row>
    <row r="172" spans="1:6" ht="30" customHeight="1">
      <c r="A172" s="26"/>
      <c r="B172" s="167" t="s">
        <v>79</v>
      </c>
      <c r="C172" s="167" t="s">
        <v>36</v>
      </c>
      <c r="D172" s="10" t="s">
        <v>78</v>
      </c>
      <c r="E172" s="167" t="s">
        <v>80</v>
      </c>
      <c r="F172" s="27">
        <f>F173</f>
        <v>10</v>
      </c>
    </row>
    <row r="173" spans="1:6" ht="30" customHeight="1">
      <c r="A173" s="26"/>
      <c r="B173" s="167"/>
      <c r="C173" s="167"/>
      <c r="D173" s="10" t="s">
        <v>214</v>
      </c>
      <c r="E173" s="167"/>
      <c r="F173" s="27">
        <v>10</v>
      </c>
    </row>
    <row r="174" spans="1:6" ht="30" customHeight="1">
      <c r="A174" s="21" t="s">
        <v>238</v>
      </c>
      <c r="B174" s="23"/>
      <c r="C174" s="23"/>
      <c r="D174" s="23" t="s">
        <v>236</v>
      </c>
      <c r="E174" s="23"/>
      <c r="F174" s="23"/>
    </row>
    <row r="175" spans="1:6" s="25" customFormat="1" ht="30" customHeight="1">
      <c r="A175" s="26" t="s">
        <v>243</v>
      </c>
      <c r="B175" s="26" t="s">
        <v>239</v>
      </c>
      <c r="C175" s="26" t="s">
        <v>240</v>
      </c>
      <c r="D175" s="25" t="str">
        <f>UPPER("Sinalização horizontal em massa termoplástica à quente por aspersão,  espessura de 1,5 mm, para faixas")</f>
        <v>SINALIZAÇÃO HORIZONTAL EM MASSA TERMOPLÁSTICA À QUENTE POR ASPERSÃO,  ESPESSURA DE 1,5 MM, PARA FAIXAS</v>
      </c>
      <c r="E175" s="26" t="s">
        <v>16</v>
      </c>
      <c r="F175" s="35">
        <v>537.09</v>
      </c>
    </row>
    <row r="176" spans="1:6" s="25" customFormat="1" ht="30" customHeight="1">
      <c r="A176" s="26"/>
      <c r="B176" s="26"/>
      <c r="C176" s="26"/>
      <c r="D176" s="159" t="s">
        <v>356</v>
      </c>
      <c r="E176" s="26"/>
      <c r="F176" s="35"/>
    </row>
    <row r="177" spans="1:8" ht="24.75" customHeight="1">
      <c r="A177" s="26" t="s">
        <v>403</v>
      </c>
      <c r="B177" s="26">
        <v>13521</v>
      </c>
      <c r="C177" s="26" t="s">
        <v>274</v>
      </c>
      <c r="D177" s="25" t="s">
        <v>275</v>
      </c>
      <c r="E177" s="26" t="s">
        <v>74</v>
      </c>
      <c r="F177" s="35">
        <v>19</v>
      </c>
    </row>
    <row r="178" spans="1:8" ht="24.75" customHeight="1">
      <c r="A178" s="26"/>
      <c r="B178" s="26"/>
      <c r="C178" s="26"/>
      <c r="D178" s="25" t="s">
        <v>419</v>
      </c>
      <c r="E178" s="26"/>
      <c r="F178" s="35"/>
    </row>
    <row r="179" spans="1:8" ht="30" customHeight="1">
      <c r="A179" s="26" t="s">
        <v>404</v>
      </c>
      <c r="B179" s="26" t="s">
        <v>276</v>
      </c>
      <c r="C179" s="26" t="s">
        <v>240</v>
      </c>
      <c r="D179" s="25" t="s">
        <v>277</v>
      </c>
      <c r="E179" s="26" t="s">
        <v>278</v>
      </c>
      <c r="F179" s="35">
        <f>F180</f>
        <v>1.08</v>
      </c>
      <c r="G179" s="69"/>
      <c r="H179" s="69"/>
    </row>
    <row r="180" spans="1:8" ht="30" customHeight="1">
      <c r="A180" s="26"/>
      <c r="B180" s="26"/>
      <c r="C180" s="26"/>
      <c r="D180" s="25" t="s">
        <v>406</v>
      </c>
      <c r="E180" s="26"/>
      <c r="F180" s="35">
        <f>0.45*0.2*12</f>
        <v>1.08</v>
      </c>
      <c r="G180" s="69"/>
      <c r="H180" s="69"/>
    </row>
    <row r="181" spans="1:8" ht="30" customHeight="1">
      <c r="A181" s="26" t="s">
        <v>405</v>
      </c>
      <c r="B181" s="26" t="s">
        <v>279</v>
      </c>
      <c r="C181" s="26" t="s">
        <v>240</v>
      </c>
      <c r="D181" s="25" t="s">
        <v>280</v>
      </c>
      <c r="E181" s="26" t="s">
        <v>281</v>
      </c>
      <c r="F181" s="35">
        <f>F182</f>
        <v>129.60000000000002</v>
      </c>
    </row>
    <row r="182" spans="1:8" ht="30" customHeight="1">
      <c r="D182" s="10" t="s">
        <v>407</v>
      </c>
      <c r="F182" s="35">
        <f>12*2*5.4</f>
        <v>129.60000000000002</v>
      </c>
    </row>
    <row r="183" spans="1:8" ht="30" customHeight="1"/>
    <row r="184" spans="1:8" ht="30" customHeight="1"/>
    <row r="185" spans="1:8" ht="30" customHeight="1"/>
    <row r="186" spans="1:8" ht="30" customHeight="1"/>
    <row r="187" spans="1:8" ht="30" customHeight="1"/>
    <row r="188" spans="1:8" ht="30" customHeight="1"/>
    <row r="189" spans="1:8" ht="30" customHeight="1"/>
    <row r="190" spans="1:8" ht="30" customHeight="1"/>
    <row r="191" spans="1:8" ht="30" customHeight="1"/>
    <row r="192" spans="1:8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</sheetData>
  <mergeCells count="8">
    <mergeCell ref="B138:F138"/>
    <mergeCell ref="A5:F5"/>
    <mergeCell ref="A4:F4"/>
    <mergeCell ref="A1:F1"/>
    <mergeCell ref="A3:F3"/>
    <mergeCell ref="A137:F137"/>
    <mergeCell ref="B15:F15"/>
    <mergeCell ref="B76:F76"/>
  </mergeCells>
  <pageMargins left="1.1023622047244095" right="0.51181102362204722" top="0.78740157480314965" bottom="0.59055118110236227" header="0.31496062992125984" footer="0.31496062992125984"/>
  <pageSetup paperSize="9" scale="55" orientation="portrait" r:id="rId1"/>
  <rowBreaks count="4" manualBreakCount="4">
    <brk id="43" max="5" man="1"/>
    <brk id="81" max="5" man="1"/>
    <brk id="118" max="5" man="1"/>
    <brk id="158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Z895"/>
  <sheetViews>
    <sheetView view="pageBreakPreview" zoomScale="44" zoomScaleSheetLayoutView="44" workbookViewId="0">
      <selection activeCell="AE21" sqref="AE21"/>
    </sheetView>
  </sheetViews>
  <sheetFormatPr defaultRowHeight="15"/>
  <sheetData>
    <row r="1" spans="1:26" ht="15.75" thickBot="1">
      <c r="A1" s="130"/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27"/>
      <c r="U1" s="124"/>
      <c r="V1" s="124"/>
      <c r="W1" s="124"/>
      <c r="X1" s="124"/>
      <c r="Y1" s="124"/>
      <c r="Z1" s="124"/>
    </row>
    <row r="2" spans="1:26" ht="15.75" thickBot="1">
      <c r="A2" s="130"/>
      <c r="B2" s="132" t="s">
        <v>298</v>
      </c>
      <c r="C2" s="318" t="s">
        <v>299</v>
      </c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20"/>
      <c r="S2" s="132" t="s">
        <v>74</v>
      </c>
      <c r="T2" s="132" t="s">
        <v>2</v>
      </c>
      <c r="U2" s="124"/>
      <c r="V2" s="124"/>
      <c r="W2" s="124"/>
      <c r="X2" s="124"/>
      <c r="Y2" s="124"/>
      <c r="Z2" s="124"/>
    </row>
    <row r="3" spans="1:26" ht="15.75" thickBot="1">
      <c r="A3" s="130"/>
      <c r="B3" s="321" t="s">
        <v>459</v>
      </c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3"/>
      <c r="U3" s="124"/>
      <c r="V3" s="124"/>
      <c r="W3" s="124"/>
      <c r="X3" s="124"/>
      <c r="Y3" s="124"/>
      <c r="Z3" s="124"/>
    </row>
    <row r="4" spans="1:26" ht="15.75" thickBot="1">
      <c r="A4" s="130"/>
      <c r="B4" s="132" t="s">
        <v>3</v>
      </c>
      <c r="C4" s="133" t="s">
        <v>262</v>
      </c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9"/>
      <c r="S4" s="134"/>
      <c r="T4" s="129"/>
      <c r="U4" s="124"/>
      <c r="V4" s="124"/>
      <c r="W4" s="124"/>
      <c r="X4" s="124"/>
      <c r="Y4" s="124"/>
      <c r="Z4" s="124"/>
    </row>
    <row r="5" spans="1:26" ht="15.75" thickBot="1">
      <c r="A5" s="130"/>
      <c r="B5" s="135" t="s">
        <v>5</v>
      </c>
      <c r="C5" s="136" t="s">
        <v>264</v>
      </c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30"/>
      <c r="S5" s="137" t="s">
        <v>16</v>
      </c>
      <c r="T5" s="138">
        <v>12479.17</v>
      </c>
      <c r="U5" s="124"/>
      <c r="V5" s="124"/>
      <c r="W5" s="124"/>
      <c r="X5" s="124"/>
      <c r="Y5" s="124"/>
      <c r="Z5" s="124"/>
    </row>
    <row r="6" spans="1:26" ht="15.75" thickBot="1">
      <c r="A6" s="130"/>
      <c r="B6" s="135"/>
      <c r="C6" s="124" t="s">
        <v>300</v>
      </c>
      <c r="D6" s="139">
        <v>12479.17</v>
      </c>
      <c r="E6" s="140" t="s">
        <v>278</v>
      </c>
      <c r="F6" s="140" t="s">
        <v>272</v>
      </c>
      <c r="G6" s="124"/>
      <c r="H6" s="125" t="s">
        <v>301</v>
      </c>
      <c r="I6" s="124"/>
      <c r="J6" s="141" t="s">
        <v>272</v>
      </c>
      <c r="K6" s="124"/>
      <c r="L6" s="124"/>
      <c r="M6" s="124" t="s">
        <v>278</v>
      </c>
      <c r="N6" s="124"/>
      <c r="O6" s="124"/>
      <c r="P6" s="124"/>
      <c r="Q6" s="124"/>
      <c r="R6" s="138">
        <v>12479.17</v>
      </c>
      <c r="S6" s="130"/>
      <c r="T6" s="135"/>
      <c r="U6" s="124"/>
      <c r="V6" s="124"/>
      <c r="W6" s="124"/>
      <c r="X6" s="124"/>
      <c r="Y6" s="124"/>
      <c r="Z6" s="124"/>
    </row>
    <row r="7" spans="1:26" ht="15.75" thickBot="1">
      <c r="A7" s="130"/>
      <c r="B7" s="135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 t="s">
        <v>302</v>
      </c>
      <c r="R7" s="138">
        <v>12479.17</v>
      </c>
      <c r="S7" s="130"/>
      <c r="T7" s="135"/>
      <c r="U7" s="124"/>
      <c r="V7" s="124"/>
      <c r="W7" s="124"/>
      <c r="X7" s="124"/>
      <c r="Y7" s="124"/>
      <c r="Z7" s="124"/>
    </row>
    <row r="8" spans="1:26" ht="15.75" thickBot="1">
      <c r="A8" s="130"/>
      <c r="B8" s="135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30"/>
      <c r="S8" s="130"/>
      <c r="T8" s="135"/>
      <c r="U8" s="124"/>
      <c r="V8" s="124"/>
      <c r="W8" s="124"/>
      <c r="X8" s="124"/>
      <c r="Y8" s="124"/>
      <c r="Z8" s="124"/>
    </row>
    <row r="9" spans="1:26" ht="15.75" thickBot="1">
      <c r="A9" s="130"/>
      <c r="B9" s="135" t="s">
        <v>10</v>
      </c>
      <c r="C9" s="136" t="s">
        <v>265</v>
      </c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30"/>
      <c r="S9" s="137" t="s">
        <v>38</v>
      </c>
      <c r="T9" s="142">
        <v>623.96</v>
      </c>
      <c r="U9" s="124"/>
      <c r="V9" s="124"/>
      <c r="W9" s="124"/>
      <c r="X9" s="124"/>
      <c r="Y9" s="124"/>
      <c r="Z9" s="124"/>
    </row>
    <row r="10" spans="1:26" ht="15.75" thickBot="1">
      <c r="A10" s="130"/>
      <c r="B10" s="135"/>
      <c r="C10" s="124" t="s">
        <v>300</v>
      </c>
      <c r="D10" s="139">
        <v>12479.17</v>
      </c>
      <c r="E10" s="140" t="s">
        <v>278</v>
      </c>
      <c r="F10" s="140" t="s">
        <v>303</v>
      </c>
      <c r="G10" s="124"/>
      <c r="H10" s="140">
        <v>0.05</v>
      </c>
      <c r="I10" s="124"/>
      <c r="J10" s="124"/>
      <c r="K10" s="124"/>
      <c r="L10" s="124"/>
      <c r="M10" s="124"/>
      <c r="N10" s="124"/>
      <c r="O10" s="124"/>
      <c r="P10" s="124"/>
      <c r="Q10" s="124"/>
      <c r="R10" s="142">
        <f>H10*D10</f>
        <v>623.95850000000007</v>
      </c>
      <c r="S10" s="130"/>
      <c r="T10" s="135"/>
      <c r="U10" s="124"/>
      <c r="V10" s="124"/>
      <c r="W10" s="124"/>
      <c r="X10" s="124"/>
      <c r="Y10" s="124"/>
      <c r="Z10" s="124"/>
    </row>
    <row r="11" spans="1:26" ht="15.75" thickBot="1">
      <c r="A11" s="130"/>
      <c r="B11" s="135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 t="s">
        <v>302</v>
      </c>
      <c r="R11" s="142">
        <v>623.96</v>
      </c>
      <c r="S11" s="130"/>
      <c r="T11" s="135"/>
      <c r="U11" s="124"/>
      <c r="V11" s="124"/>
      <c r="W11" s="124"/>
      <c r="X11" s="124"/>
      <c r="Y11" s="124"/>
      <c r="Z11" s="124"/>
    </row>
    <row r="12" spans="1:26" ht="15.75" thickBot="1">
      <c r="A12" s="130"/>
      <c r="B12" s="135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30"/>
      <c r="S12" s="130"/>
      <c r="T12" s="135"/>
      <c r="U12" s="124"/>
      <c r="V12" s="124"/>
      <c r="W12" s="124"/>
      <c r="X12" s="124"/>
      <c r="Y12" s="124"/>
      <c r="Z12" s="124"/>
    </row>
    <row r="13" spans="1:26" ht="15.75" thickBot="1">
      <c r="A13" s="130"/>
      <c r="B13" s="135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30"/>
      <c r="S13" s="130"/>
      <c r="T13" s="135"/>
      <c r="U13" s="124"/>
      <c r="V13" s="124"/>
      <c r="W13" s="124"/>
      <c r="X13" s="124"/>
      <c r="Y13" s="124"/>
      <c r="Z13" s="124"/>
    </row>
    <row r="14" spans="1:26" ht="15.75" thickBot="1">
      <c r="A14" s="130"/>
      <c r="B14" s="135" t="s">
        <v>13</v>
      </c>
      <c r="C14" s="136" t="s">
        <v>266</v>
      </c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30"/>
      <c r="S14" s="137" t="s">
        <v>26</v>
      </c>
      <c r="T14" s="138">
        <v>1622.29</v>
      </c>
      <c r="U14" s="124"/>
      <c r="V14" s="124"/>
      <c r="W14" s="124"/>
      <c r="X14" s="124"/>
      <c r="Y14" s="124"/>
      <c r="Z14" s="124"/>
    </row>
    <row r="15" spans="1:26" ht="15.75" thickBot="1">
      <c r="A15" s="130"/>
      <c r="B15" s="135"/>
      <c r="C15" s="124" t="s">
        <v>304</v>
      </c>
      <c r="D15" s="141">
        <v>623.96</v>
      </c>
      <c r="E15" s="140" t="s">
        <v>303</v>
      </c>
      <c r="F15" s="125" t="s">
        <v>305</v>
      </c>
      <c r="G15" s="124"/>
      <c r="H15" s="124"/>
      <c r="I15" s="124" t="s">
        <v>306</v>
      </c>
      <c r="J15" s="141">
        <v>2.6</v>
      </c>
      <c r="K15" s="124"/>
      <c r="L15" s="124"/>
      <c r="M15" s="124"/>
      <c r="N15" s="124"/>
      <c r="O15" s="124"/>
      <c r="P15" s="124"/>
      <c r="Q15" s="124"/>
      <c r="R15" s="138">
        <v>1622.29</v>
      </c>
      <c r="S15" s="130"/>
      <c r="T15" s="135"/>
      <c r="U15" s="124"/>
      <c r="V15" s="124"/>
      <c r="W15" s="124"/>
      <c r="X15" s="124"/>
      <c r="Y15" s="124"/>
      <c r="Z15" s="124"/>
    </row>
    <row r="16" spans="1:26" ht="15.75" thickBot="1">
      <c r="A16" s="130"/>
      <c r="B16" s="135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 t="s">
        <v>302</v>
      </c>
      <c r="R16" s="138">
        <v>1622.29</v>
      </c>
      <c r="S16" s="130"/>
      <c r="T16" s="135"/>
      <c r="U16" s="124"/>
      <c r="V16" s="124"/>
      <c r="W16" s="124"/>
      <c r="X16" s="124"/>
      <c r="Y16" s="124"/>
      <c r="Z16" s="124"/>
    </row>
    <row r="17" spans="1:26" ht="15.75" thickBot="1">
      <c r="A17" s="130"/>
      <c r="B17" s="135" t="s">
        <v>267</v>
      </c>
      <c r="C17" s="136" t="s">
        <v>268</v>
      </c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30"/>
      <c r="S17" s="137" t="s">
        <v>16</v>
      </c>
      <c r="T17" s="138">
        <v>12479.17</v>
      </c>
      <c r="U17" s="124"/>
      <c r="V17" s="124"/>
      <c r="W17" s="124"/>
      <c r="X17" s="124"/>
      <c r="Y17" s="124"/>
      <c r="Z17" s="124"/>
    </row>
    <row r="18" spans="1:26" ht="15.75" thickBot="1">
      <c r="A18" s="130"/>
      <c r="B18" s="135"/>
      <c r="C18" s="124" t="s">
        <v>300</v>
      </c>
      <c r="D18" s="139">
        <v>12479.17</v>
      </c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43" t="s">
        <v>307</v>
      </c>
      <c r="R18" s="138">
        <v>12479.17</v>
      </c>
      <c r="S18" s="130"/>
      <c r="T18" s="135"/>
      <c r="U18" s="124"/>
      <c r="V18" s="124"/>
      <c r="W18" s="124"/>
      <c r="X18" s="124"/>
      <c r="Y18" s="124"/>
      <c r="Z18" s="124"/>
    </row>
    <row r="19" spans="1:26" ht="15.75" thickBot="1">
      <c r="A19" s="130"/>
      <c r="B19" s="135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30"/>
      <c r="S19" s="130"/>
      <c r="T19" s="135"/>
      <c r="U19" s="124"/>
      <c r="V19" s="124"/>
      <c r="W19" s="124"/>
      <c r="X19" s="124"/>
      <c r="Y19" s="124"/>
      <c r="Z19" s="124"/>
    </row>
    <row r="20" spans="1:26" ht="25.5" customHeight="1" thickBot="1">
      <c r="A20" s="130"/>
      <c r="B20" s="135" t="s">
        <v>269</v>
      </c>
      <c r="C20" s="324" t="s">
        <v>270</v>
      </c>
      <c r="D20" s="325"/>
      <c r="E20" s="325"/>
      <c r="F20" s="325"/>
      <c r="G20" s="325"/>
      <c r="H20" s="325"/>
      <c r="I20" s="325"/>
      <c r="J20" s="325"/>
      <c r="K20" s="325"/>
      <c r="L20" s="325"/>
      <c r="M20" s="325"/>
      <c r="N20" s="325"/>
      <c r="O20" s="325"/>
      <c r="P20" s="325"/>
      <c r="Q20" s="325"/>
      <c r="R20" s="326"/>
      <c r="S20" s="137" t="s">
        <v>38</v>
      </c>
      <c r="T20" s="142">
        <v>623.96</v>
      </c>
      <c r="U20" s="124"/>
      <c r="V20" s="124"/>
      <c r="W20" s="124"/>
      <c r="X20" s="124"/>
      <c r="Y20" s="124"/>
      <c r="Z20" s="124"/>
    </row>
    <row r="21" spans="1:26" ht="15.75" thickBot="1">
      <c r="A21" s="130"/>
      <c r="B21" s="135"/>
      <c r="C21" s="124" t="s">
        <v>304</v>
      </c>
      <c r="D21" s="139">
        <v>12479.17</v>
      </c>
      <c r="E21" s="140" t="s">
        <v>303</v>
      </c>
      <c r="F21" s="141">
        <v>0.05</v>
      </c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42">
        <v>623.96</v>
      </c>
      <c r="S21" s="130"/>
      <c r="T21" s="135"/>
      <c r="U21" s="124"/>
      <c r="V21" s="124"/>
      <c r="W21" s="124"/>
      <c r="X21" s="124"/>
      <c r="Y21" s="124"/>
      <c r="Z21" s="124"/>
    </row>
    <row r="22" spans="1:26" ht="15.75" thickBot="1">
      <c r="A22" s="130"/>
      <c r="B22" s="135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 t="s">
        <v>302</v>
      </c>
      <c r="R22" s="142">
        <v>623.96</v>
      </c>
      <c r="S22" s="130"/>
      <c r="T22" s="135"/>
      <c r="U22" s="124"/>
      <c r="V22" s="124"/>
      <c r="W22" s="124"/>
      <c r="X22" s="124"/>
      <c r="Y22" s="124"/>
      <c r="Z22" s="124"/>
    </row>
    <row r="23" spans="1:26" ht="15.75" thickBot="1">
      <c r="A23" s="130"/>
      <c r="B23" s="135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30"/>
      <c r="S23" s="130"/>
      <c r="T23" s="135"/>
      <c r="U23" s="124"/>
      <c r="V23" s="124"/>
      <c r="W23" s="124"/>
      <c r="X23" s="124"/>
      <c r="Y23" s="124"/>
      <c r="Z23" s="124"/>
    </row>
    <row r="24" spans="1:26" ht="15.75" thickBot="1">
      <c r="A24" s="130"/>
      <c r="B24" s="135" t="s">
        <v>271</v>
      </c>
      <c r="C24" s="136" t="s">
        <v>266</v>
      </c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30"/>
      <c r="S24" s="137" t="s">
        <v>26</v>
      </c>
      <c r="T24" s="138">
        <v>1622.29</v>
      </c>
      <c r="U24" s="124"/>
      <c r="V24" s="124"/>
      <c r="W24" s="124"/>
      <c r="X24" s="124"/>
      <c r="Y24" s="124"/>
      <c r="Z24" s="124"/>
    </row>
    <row r="25" spans="1:26" ht="15.75" thickBot="1">
      <c r="A25" s="130"/>
      <c r="B25" s="135"/>
      <c r="C25" s="124" t="s">
        <v>304</v>
      </c>
      <c r="D25" s="141">
        <v>623.96</v>
      </c>
      <c r="E25" s="140" t="s">
        <v>303</v>
      </c>
      <c r="F25" s="125" t="s">
        <v>308</v>
      </c>
      <c r="G25" s="124"/>
      <c r="H25" s="124"/>
      <c r="I25" s="124" t="s">
        <v>306</v>
      </c>
      <c r="J25" s="141">
        <v>2.6</v>
      </c>
      <c r="K25" s="124"/>
      <c r="L25" s="124"/>
      <c r="M25" s="124"/>
      <c r="N25" s="124"/>
      <c r="O25" s="124"/>
      <c r="P25" s="124"/>
      <c r="Q25" s="124"/>
      <c r="R25" s="138">
        <v>1622.29</v>
      </c>
      <c r="S25" s="130"/>
      <c r="T25" s="135"/>
      <c r="U25" s="124"/>
      <c r="V25" s="124"/>
      <c r="W25" s="124"/>
      <c r="X25" s="124"/>
      <c r="Y25" s="124"/>
      <c r="Z25" s="124"/>
    </row>
    <row r="26" spans="1:26" ht="15.75" thickBot="1">
      <c r="A26" s="130"/>
      <c r="B26" s="144"/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 t="s">
        <v>302</v>
      </c>
      <c r="R26" s="146">
        <v>1622.29</v>
      </c>
      <c r="S26" s="128"/>
      <c r="T26" s="144"/>
      <c r="U26" s="124"/>
      <c r="V26" s="124"/>
      <c r="W26" s="124"/>
      <c r="X26" s="124"/>
      <c r="Y26" s="124"/>
      <c r="Z26" s="124"/>
    </row>
    <row r="27" spans="1:26" ht="15.75" thickBot="1">
      <c r="A27" s="130"/>
      <c r="B27" s="132" t="s">
        <v>52</v>
      </c>
      <c r="C27" s="133" t="s">
        <v>273</v>
      </c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9"/>
      <c r="S27" s="134"/>
      <c r="T27" s="129"/>
      <c r="U27" s="124"/>
      <c r="V27" s="124"/>
      <c r="W27" s="124"/>
      <c r="X27" s="124"/>
      <c r="Y27" s="124"/>
      <c r="Z27" s="124"/>
    </row>
    <row r="28" spans="1:26" ht="15.75" thickBot="1">
      <c r="A28" s="130"/>
      <c r="B28" s="135" t="s">
        <v>18</v>
      </c>
      <c r="C28" s="136" t="str">
        <f>UPPER("Sinalização horizontal em massa termoplástica à quente por aspersão,  espessura de 1,5 mm, para faixas")</f>
        <v>SINALIZAÇÃO HORIZONTAL EM MASSA TERMOPLÁSTICA À QUENTE POR ASPERSÃO,  ESPESSURA DE 1,5 MM, PARA FAIXAS</v>
      </c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30"/>
      <c r="S28" s="137" t="s">
        <v>16</v>
      </c>
      <c r="T28" s="142">
        <v>638.01</v>
      </c>
      <c r="U28" s="124"/>
      <c r="V28" s="124"/>
      <c r="W28" s="124"/>
      <c r="X28" s="124"/>
      <c r="Y28" s="124"/>
      <c r="Z28" s="124"/>
    </row>
    <row r="29" spans="1:26" ht="15.75" thickBot="1">
      <c r="A29" s="130"/>
      <c r="B29" s="135"/>
      <c r="C29" s="124" t="s">
        <v>309</v>
      </c>
      <c r="D29" s="124"/>
      <c r="E29" s="124"/>
      <c r="F29" s="141">
        <v>301.77</v>
      </c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42">
        <v>301.77</v>
      </c>
      <c r="S29" s="130"/>
      <c r="T29" s="130"/>
      <c r="U29" s="124"/>
      <c r="V29" s="124"/>
      <c r="W29" s="124"/>
      <c r="X29" s="124"/>
      <c r="Y29" s="124"/>
      <c r="Z29" s="124"/>
    </row>
    <row r="30" spans="1:26" ht="15.75" thickBot="1">
      <c r="A30" s="130"/>
      <c r="B30" s="135"/>
      <c r="C30" s="124" t="s">
        <v>310</v>
      </c>
      <c r="D30" s="124"/>
      <c r="E30" s="124"/>
      <c r="F30" s="141">
        <v>336.24</v>
      </c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40"/>
      <c r="R30" s="142">
        <v>336.24</v>
      </c>
      <c r="S30" s="130"/>
      <c r="T30" s="130"/>
      <c r="U30" s="124"/>
      <c r="V30" s="124"/>
      <c r="W30" s="124"/>
      <c r="X30" s="124"/>
      <c r="Y30" s="124"/>
      <c r="Z30" s="124"/>
    </row>
    <row r="31" spans="1:26" ht="15.75" thickBot="1">
      <c r="A31" s="130"/>
      <c r="B31" s="135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40" t="s">
        <v>302</v>
      </c>
      <c r="R31" s="142">
        <v>638.01</v>
      </c>
      <c r="S31" s="130"/>
      <c r="T31" s="130"/>
      <c r="U31" s="124"/>
      <c r="V31" s="124"/>
      <c r="W31" s="124"/>
      <c r="X31" s="124"/>
      <c r="Y31" s="124"/>
      <c r="Z31" s="124"/>
    </row>
    <row r="32" spans="1:26" ht="15.75" thickBot="1">
      <c r="A32" s="130"/>
      <c r="B32" s="135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40"/>
      <c r="R32" s="130"/>
      <c r="S32" s="130"/>
      <c r="T32" s="130"/>
      <c r="U32" s="124"/>
      <c r="V32" s="124"/>
      <c r="W32" s="124"/>
      <c r="X32" s="124"/>
      <c r="Y32" s="124"/>
      <c r="Z32" s="124"/>
    </row>
    <row r="33" spans="1:26" ht="15.75" thickBot="1">
      <c r="A33" s="130"/>
      <c r="B33" s="135" t="s">
        <v>21</v>
      </c>
      <c r="C33" s="136" t="s">
        <v>275</v>
      </c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40"/>
      <c r="R33" s="130"/>
      <c r="S33" s="137" t="s">
        <v>74</v>
      </c>
      <c r="T33" s="142">
        <v>35</v>
      </c>
      <c r="U33" s="124"/>
      <c r="V33" s="124"/>
      <c r="W33" s="124"/>
      <c r="X33" s="124"/>
      <c r="Y33" s="124"/>
      <c r="Z33" s="124"/>
    </row>
    <row r="34" spans="1:26" ht="25.5" thickBot="1">
      <c r="A34" s="130"/>
      <c r="B34" s="135"/>
      <c r="C34" s="147" t="s">
        <v>311</v>
      </c>
      <c r="D34" s="143">
        <v>35</v>
      </c>
      <c r="E34" s="147"/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147"/>
      <c r="Q34" s="148" t="s">
        <v>307</v>
      </c>
      <c r="R34" s="149">
        <v>35</v>
      </c>
      <c r="S34" s="130"/>
      <c r="T34" s="130"/>
      <c r="U34" s="124"/>
      <c r="V34" s="124"/>
      <c r="W34" s="124"/>
      <c r="X34" s="124"/>
      <c r="Y34" s="124"/>
      <c r="Z34" s="124"/>
    </row>
    <row r="35" spans="1:26" ht="15.75" thickBot="1">
      <c r="A35" s="130"/>
      <c r="B35" s="135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40"/>
      <c r="R35" s="130"/>
      <c r="S35" s="130"/>
      <c r="T35" s="130"/>
      <c r="U35" s="124"/>
      <c r="V35" s="124"/>
      <c r="W35" s="124"/>
      <c r="X35" s="124"/>
      <c r="Y35" s="124"/>
      <c r="Z35" s="124"/>
    </row>
    <row r="36" spans="1:26" ht="15.75" thickBot="1">
      <c r="A36" s="130"/>
      <c r="B36" s="135" t="s">
        <v>23</v>
      </c>
      <c r="C36" s="136" t="s">
        <v>277</v>
      </c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40"/>
      <c r="R36" s="130"/>
      <c r="S36" s="137" t="s">
        <v>278</v>
      </c>
      <c r="T36" s="142">
        <v>3.15</v>
      </c>
      <c r="U36" s="124"/>
      <c r="V36" s="124"/>
      <c r="W36" s="124"/>
      <c r="X36" s="124"/>
      <c r="Y36" s="124"/>
      <c r="Z36" s="124"/>
    </row>
    <row r="37" spans="1:26" ht="15.75" thickBot="1">
      <c r="A37" s="130"/>
      <c r="B37" s="135"/>
      <c r="C37" s="150" t="s">
        <v>312</v>
      </c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24"/>
      <c r="R37" s="149">
        <v>3.15</v>
      </c>
      <c r="S37" s="130"/>
      <c r="T37" s="130"/>
      <c r="U37" s="124"/>
      <c r="V37" s="124"/>
      <c r="W37" s="124"/>
      <c r="X37" s="124"/>
      <c r="Y37" s="124"/>
      <c r="Z37" s="124"/>
    </row>
    <row r="38" spans="1:26" ht="15.75" thickBot="1">
      <c r="A38" s="130"/>
      <c r="B38" s="135"/>
      <c r="C38" s="150" t="s">
        <v>313</v>
      </c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8"/>
      <c r="R38" s="149" t="s">
        <v>272</v>
      </c>
      <c r="S38" s="130"/>
      <c r="T38" s="130"/>
      <c r="U38" s="124"/>
      <c r="V38" s="124"/>
      <c r="W38" s="124"/>
      <c r="X38" s="124"/>
      <c r="Y38" s="124"/>
      <c r="Z38" s="124"/>
    </row>
    <row r="39" spans="1:26" ht="15.75" thickBot="1">
      <c r="A39" s="130"/>
      <c r="B39" s="135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24" t="s">
        <v>307</v>
      </c>
      <c r="R39" s="149">
        <v>3.15</v>
      </c>
      <c r="S39" s="130"/>
      <c r="T39" s="130"/>
      <c r="U39" s="124"/>
      <c r="V39" s="124"/>
      <c r="W39" s="124"/>
      <c r="X39" s="124"/>
      <c r="Y39" s="124"/>
      <c r="Z39" s="124"/>
    </row>
    <row r="40" spans="1:26" ht="15.75" thickBot="1">
      <c r="A40" s="130"/>
      <c r="B40" s="135"/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24"/>
      <c r="R40" s="130"/>
      <c r="S40" s="130"/>
      <c r="T40" s="130"/>
      <c r="U40" s="124"/>
      <c r="V40" s="124"/>
      <c r="W40" s="124"/>
      <c r="X40" s="124"/>
      <c r="Y40" s="124"/>
      <c r="Z40" s="124"/>
    </row>
    <row r="41" spans="1:26" ht="15.75" thickBot="1">
      <c r="A41" s="130"/>
      <c r="B41" s="135" t="s">
        <v>25</v>
      </c>
      <c r="C41" s="136" t="s">
        <v>280</v>
      </c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40"/>
      <c r="R41" s="130"/>
      <c r="S41" s="137" t="s">
        <v>281</v>
      </c>
      <c r="T41" s="142">
        <v>378</v>
      </c>
      <c r="U41" s="124"/>
      <c r="V41" s="124"/>
      <c r="W41" s="124"/>
      <c r="X41" s="124"/>
      <c r="Y41" s="124"/>
      <c r="Z41" s="124"/>
    </row>
    <row r="42" spans="1:26" ht="15.75" thickBot="1">
      <c r="A42" s="130"/>
      <c r="B42" s="135"/>
      <c r="C42" s="124" t="s">
        <v>314</v>
      </c>
      <c r="D42" s="124"/>
      <c r="E42" s="124" t="s">
        <v>315</v>
      </c>
      <c r="F42" s="124">
        <v>35</v>
      </c>
      <c r="G42" s="124" t="s">
        <v>316</v>
      </c>
      <c r="H42" s="141">
        <v>2</v>
      </c>
      <c r="I42" s="124"/>
      <c r="J42" s="124" t="s">
        <v>317</v>
      </c>
      <c r="K42" s="124"/>
      <c r="L42" s="141">
        <v>5.4</v>
      </c>
      <c r="M42" s="124"/>
      <c r="N42" s="124"/>
      <c r="O42" s="124"/>
      <c r="P42" s="124"/>
      <c r="Q42" s="124"/>
      <c r="R42" s="142">
        <v>378</v>
      </c>
      <c r="S42" s="130"/>
      <c r="T42" s="130"/>
      <c r="U42" s="124"/>
      <c r="V42" s="124"/>
      <c r="W42" s="124"/>
      <c r="X42" s="124"/>
      <c r="Y42" s="124"/>
      <c r="Z42" s="124"/>
    </row>
    <row r="43" spans="1:26" ht="15.75" thickBot="1">
      <c r="A43" s="130"/>
      <c r="B43" s="135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40" t="s">
        <v>307</v>
      </c>
      <c r="R43" s="142">
        <v>378</v>
      </c>
      <c r="S43" s="130"/>
      <c r="T43" s="130"/>
      <c r="U43" s="124"/>
      <c r="V43" s="124"/>
      <c r="W43" s="124"/>
      <c r="X43" s="124"/>
      <c r="Y43" s="124"/>
      <c r="Z43" s="124"/>
    </row>
    <row r="44" spans="1:26" ht="15.75" thickBot="1">
      <c r="A44" s="130"/>
      <c r="B44" s="128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51"/>
      <c r="R44" s="128"/>
      <c r="S44" s="128"/>
      <c r="T44" s="128"/>
      <c r="U44" s="124"/>
      <c r="V44" s="124"/>
      <c r="W44" s="124"/>
      <c r="X44" s="124"/>
      <c r="Y44" s="124"/>
      <c r="Z44" s="124"/>
    </row>
    <row r="45" spans="1:26" ht="15.75" thickBot="1">
      <c r="A45" s="130"/>
      <c r="B45" s="132" t="s">
        <v>100</v>
      </c>
      <c r="C45" s="133" t="s">
        <v>282</v>
      </c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9"/>
      <c r="S45" s="134"/>
      <c r="T45" s="129"/>
      <c r="U45" s="124"/>
      <c r="V45" s="124"/>
      <c r="W45" s="124"/>
      <c r="X45" s="124"/>
      <c r="Y45" s="124"/>
      <c r="Z45" s="124"/>
    </row>
    <row r="46" spans="1:26" ht="15.75" thickBot="1">
      <c r="A46" s="130"/>
      <c r="B46" s="135" t="s">
        <v>55</v>
      </c>
      <c r="C46" s="136" t="s">
        <v>283</v>
      </c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30"/>
      <c r="S46" s="137" t="s">
        <v>38</v>
      </c>
      <c r="T46" s="142">
        <v>13.03</v>
      </c>
      <c r="U46" s="124"/>
      <c r="V46" s="124"/>
      <c r="W46" s="124"/>
      <c r="X46" s="124"/>
      <c r="Y46" s="124"/>
      <c r="Z46" s="124"/>
    </row>
    <row r="47" spans="1:26" ht="15.75" thickBot="1">
      <c r="A47" s="130"/>
      <c r="B47" s="130"/>
      <c r="C47" s="124"/>
      <c r="D47" s="152" t="s">
        <v>318</v>
      </c>
      <c r="E47" s="153"/>
      <c r="F47" s="153"/>
      <c r="G47" s="153"/>
      <c r="H47" s="153">
        <v>54</v>
      </c>
      <c r="I47" s="153"/>
      <c r="J47" s="153" t="s">
        <v>58</v>
      </c>
      <c r="K47" s="153" t="s">
        <v>303</v>
      </c>
      <c r="L47" s="153">
        <v>0.15</v>
      </c>
      <c r="M47" s="153" t="s">
        <v>303</v>
      </c>
      <c r="N47" s="153">
        <v>0.1</v>
      </c>
      <c r="O47" s="124"/>
      <c r="P47" s="124"/>
      <c r="Q47" s="148" t="s">
        <v>319</v>
      </c>
      <c r="R47" s="149">
        <v>0.81</v>
      </c>
      <c r="S47" s="130"/>
      <c r="T47" s="130"/>
      <c r="U47" s="124"/>
      <c r="V47" s="124"/>
      <c r="W47" s="124"/>
      <c r="X47" s="124"/>
      <c r="Y47" s="124"/>
      <c r="Z47" s="124"/>
    </row>
    <row r="48" spans="1:26" ht="15.75" thickBot="1">
      <c r="A48" s="130"/>
      <c r="B48" s="130"/>
      <c r="C48" s="124"/>
      <c r="D48" s="152" t="s">
        <v>320</v>
      </c>
      <c r="E48" s="153"/>
      <c r="F48" s="153"/>
      <c r="G48" s="153"/>
      <c r="H48" s="153">
        <v>181</v>
      </c>
      <c r="I48" s="153"/>
      <c r="J48" s="153" t="s">
        <v>58</v>
      </c>
      <c r="K48" s="153" t="s">
        <v>303</v>
      </c>
      <c r="L48" s="153">
        <v>0.45</v>
      </c>
      <c r="M48" s="153" t="s">
        <v>303</v>
      </c>
      <c r="N48" s="153">
        <v>0.15</v>
      </c>
      <c r="O48" s="124"/>
      <c r="P48" s="124"/>
      <c r="Q48" s="148" t="s">
        <v>319</v>
      </c>
      <c r="R48" s="149">
        <v>12.22</v>
      </c>
      <c r="S48" s="130"/>
      <c r="T48" s="130"/>
      <c r="U48" s="124"/>
      <c r="V48" s="124"/>
      <c r="W48" s="124"/>
      <c r="X48" s="124"/>
      <c r="Y48" s="124"/>
      <c r="Z48" s="124"/>
    </row>
    <row r="49" spans="1:26" ht="15.75" thickBot="1">
      <c r="A49" s="130"/>
      <c r="B49" s="130"/>
      <c r="C49" s="124"/>
      <c r="D49" s="152" t="s">
        <v>321</v>
      </c>
      <c r="E49" s="153"/>
      <c r="F49" s="153"/>
      <c r="G49" s="153"/>
      <c r="H49" s="153">
        <v>0</v>
      </c>
      <c r="I49" s="153"/>
      <c r="J49" s="153" t="s">
        <v>58</v>
      </c>
      <c r="K49" s="153" t="s">
        <v>303</v>
      </c>
      <c r="L49" s="153">
        <v>1</v>
      </c>
      <c r="M49" s="153" t="s">
        <v>303</v>
      </c>
      <c r="N49" s="153">
        <v>0.2</v>
      </c>
      <c r="O49" s="124"/>
      <c r="P49" s="124"/>
      <c r="Q49" s="148" t="s">
        <v>319</v>
      </c>
      <c r="R49" s="149" t="s">
        <v>272</v>
      </c>
      <c r="S49" s="130"/>
      <c r="T49" s="130"/>
      <c r="U49" s="124"/>
      <c r="V49" s="124"/>
      <c r="W49" s="124"/>
      <c r="X49" s="124"/>
      <c r="Y49" s="124"/>
      <c r="Z49" s="124"/>
    </row>
    <row r="50" spans="1:26" ht="15.75" thickBot="1">
      <c r="A50" s="130"/>
      <c r="B50" s="130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41" t="s">
        <v>307</v>
      </c>
      <c r="R50" s="149">
        <v>13.03</v>
      </c>
      <c r="S50" s="130"/>
      <c r="T50" s="130"/>
      <c r="U50" s="124"/>
      <c r="V50" s="124"/>
      <c r="W50" s="124"/>
      <c r="X50" s="124"/>
      <c r="Y50" s="124"/>
      <c r="Z50" s="124"/>
    </row>
    <row r="51" spans="1:26" ht="25.5" customHeight="1" thickBot="1">
      <c r="A51" s="130"/>
      <c r="B51" s="135" t="s">
        <v>59</v>
      </c>
      <c r="C51" s="324" t="s">
        <v>284</v>
      </c>
      <c r="D51" s="325"/>
      <c r="E51" s="325"/>
      <c r="F51" s="325"/>
      <c r="G51" s="325"/>
      <c r="H51" s="325"/>
      <c r="I51" s="325"/>
      <c r="J51" s="325"/>
      <c r="K51" s="325"/>
      <c r="L51" s="325"/>
      <c r="M51" s="325"/>
      <c r="N51" s="325"/>
      <c r="O51" s="325"/>
      <c r="P51" s="325"/>
      <c r="Q51" s="325"/>
      <c r="R51" s="326"/>
      <c r="S51" s="137" t="s">
        <v>180</v>
      </c>
      <c r="T51" s="142">
        <v>54</v>
      </c>
      <c r="U51" s="124"/>
      <c r="V51" s="124"/>
      <c r="W51" s="124"/>
      <c r="X51" s="124"/>
      <c r="Y51" s="124"/>
      <c r="Z51" s="124"/>
    </row>
    <row r="52" spans="1:26" ht="15.75" thickBot="1">
      <c r="A52" s="130"/>
      <c r="B52" s="135"/>
      <c r="C52" s="124" t="s">
        <v>322</v>
      </c>
      <c r="D52" s="143">
        <v>54</v>
      </c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43" t="s">
        <v>307</v>
      </c>
      <c r="R52" s="149">
        <v>54</v>
      </c>
      <c r="S52" s="137"/>
      <c r="T52" s="135"/>
      <c r="U52" s="124"/>
      <c r="V52" s="124"/>
      <c r="W52" s="124"/>
      <c r="X52" s="124"/>
      <c r="Y52" s="124"/>
      <c r="Z52" s="124"/>
    </row>
    <row r="53" spans="1:26" ht="15.75" thickBot="1">
      <c r="A53" s="130"/>
      <c r="B53" s="135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30"/>
      <c r="S53" s="130"/>
      <c r="T53" s="135"/>
      <c r="U53" s="124"/>
      <c r="V53" s="124"/>
      <c r="W53" s="124"/>
      <c r="X53" s="124"/>
      <c r="Y53" s="124"/>
      <c r="Z53" s="124"/>
    </row>
    <row r="54" spans="1:26" ht="15.75" thickBot="1">
      <c r="A54" s="130"/>
      <c r="B54" s="135" t="s">
        <v>61</v>
      </c>
      <c r="C54" s="136" t="s">
        <v>285</v>
      </c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30"/>
      <c r="S54" s="137" t="s">
        <v>180</v>
      </c>
      <c r="T54" s="142">
        <v>54</v>
      </c>
      <c r="U54" s="124"/>
      <c r="V54" s="124"/>
      <c r="W54" s="124"/>
      <c r="X54" s="124"/>
      <c r="Y54" s="124"/>
      <c r="Z54" s="124"/>
    </row>
    <row r="55" spans="1:26" ht="15.75" thickBot="1">
      <c r="A55" s="130"/>
      <c r="B55" s="135"/>
      <c r="C55" s="124" t="s">
        <v>322</v>
      </c>
      <c r="D55" s="143">
        <v>54</v>
      </c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  <c r="Q55" s="143" t="s">
        <v>307</v>
      </c>
      <c r="R55" s="149">
        <v>54</v>
      </c>
      <c r="S55" s="137"/>
      <c r="T55" s="135"/>
      <c r="U55" s="124"/>
      <c r="V55" s="124"/>
      <c r="W55" s="124"/>
      <c r="X55" s="124"/>
      <c r="Y55" s="124"/>
      <c r="Z55" s="124"/>
    </row>
    <row r="56" spans="1:26" ht="15.75" thickBot="1">
      <c r="A56" s="130"/>
      <c r="B56" s="135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30"/>
      <c r="S56" s="130"/>
      <c r="T56" s="135"/>
      <c r="U56" s="124"/>
      <c r="V56" s="124"/>
      <c r="W56" s="124"/>
      <c r="X56" s="124"/>
      <c r="Y56" s="124"/>
      <c r="Z56" s="124"/>
    </row>
    <row r="57" spans="1:26" ht="15.75" thickBot="1">
      <c r="A57" s="130"/>
      <c r="B57" s="135" t="s">
        <v>63</v>
      </c>
      <c r="C57" s="136" t="s">
        <v>286</v>
      </c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30"/>
      <c r="S57" s="137" t="s">
        <v>180</v>
      </c>
      <c r="T57" s="142">
        <v>181</v>
      </c>
      <c r="U57" s="124"/>
      <c r="V57" s="124"/>
      <c r="W57" s="124"/>
      <c r="X57" s="124"/>
      <c r="Y57" s="124"/>
      <c r="Z57" s="124"/>
    </row>
    <row r="58" spans="1:26" ht="15.75" thickBot="1">
      <c r="A58" s="130"/>
      <c r="B58" s="135"/>
      <c r="C58" s="124" t="s">
        <v>323</v>
      </c>
      <c r="D58" s="143">
        <v>181</v>
      </c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43" t="s">
        <v>307</v>
      </c>
      <c r="R58" s="149">
        <v>181</v>
      </c>
      <c r="S58" s="137"/>
      <c r="T58" s="135"/>
      <c r="U58" s="124"/>
      <c r="V58" s="124"/>
      <c r="W58" s="124"/>
      <c r="X58" s="124"/>
      <c r="Y58" s="124"/>
      <c r="Z58" s="124"/>
    </row>
    <row r="59" spans="1:26" ht="15.75" thickBot="1">
      <c r="A59" s="130"/>
      <c r="B59" s="135"/>
      <c r="C59" s="124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30"/>
      <c r="S59" s="130"/>
      <c r="T59" s="135"/>
      <c r="U59" s="124"/>
      <c r="V59" s="124"/>
      <c r="W59" s="124"/>
      <c r="X59" s="124"/>
      <c r="Y59" s="124"/>
      <c r="Z59" s="124"/>
    </row>
    <row r="60" spans="1:26" ht="15.75" thickBot="1">
      <c r="A60" s="130"/>
      <c r="B60" s="135" t="s">
        <v>237</v>
      </c>
      <c r="C60" s="136" t="s">
        <v>57</v>
      </c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30"/>
      <c r="S60" s="137" t="s">
        <v>180</v>
      </c>
      <c r="T60" s="142">
        <v>54</v>
      </c>
      <c r="U60" s="124"/>
      <c r="V60" s="124"/>
      <c r="W60" s="124"/>
      <c r="X60" s="124"/>
      <c r="Y60" s="124"/>
      <c r="Z60" s="124"/>
    </row>
    <row r="61" spans="1:26" ht="15.75" thickBot="1">
      <c r="A61" s="130"/>
      <c r="B61" s="135"/>
      <c r="C61" s="124" t="s">
        <v>322</v>
      </c>
      <c r="D61" s="143">
        <v>54</v>
      </c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43" t="s">
        <v>307</v>
      </c>
      <c r="R61" s="149">
        <v>54</v>
      </c>
      <c r="S61" s="137"/>
      <c r="T61" s="135"/>
      <c r="U61" s="124"/>
      <c r="V61" s="124"/>
      <c r="W61" s="124"/>
      <c r="X61" s="124"/>
      <c r="Y61" s="124"/>
      <c r="Z61" s="124"/>
    </row>
    <row r="62" spans="1:26" ht="15.75" thickBot="1">
      <c r="A62" s="130"/>
      <c r="B62" s="135"/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30"/>
      <c r="S62" s="130"/>
      <c r="T62" s="135"/>
      <c r="U62" s="124"/>
      <c r="V62" s="124"/>
      <c r="W62" s="124"/>
      <c r="X62" s="124"/>
      <c r="Y62" s="124"/>
      <c r="Z62" s="124"/>
    </row>
    <row r="63" spans="1:26" ht="15.75" thickBot="1">
      <c r="A63" s="130"/>
      <c r="B63" s="135" t="s">
        <v>288</v>
      </c>
      <c r="C63" s="136" t="s">
        <v>290</v>
      </c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30"/>
      <c r="S63" s="137" t="s">
        <v>16</v>
      </c>
      <c r="T63" s="142">
        <v>81.45</v>
      </c>
      <c r="U63" s="124"/>
      <c r="V63" s="124"/>
      <c r="W63" s="124"/>
      <c r="X63" s="124"/>
      <c r="Y63" s="124"/>
      <c r="Z63" s="124"/>
    </row>
    <row r="64" spans="1:26" ht="15.75" thickBot="1">
      <c r="A64" s="130"/>
      <c r="B64" s="135"/>
      <c r="C64" s="124" t="s">
        <v>323</v>
      </c>
      <c r="D64" s="143">
        <v>181</v>
      </c>
      <c r="E64" s="124" t="s">
        <v>303</v>
      </c>
      <c r="F64" s="143">
        <v>0.45</v>
      </c>
      <c r="G64" s="124"/>
      <c r="H64" s="124"/>
      <c r="I64" s="124"/>
      <c r="J64" s="124"/>
      <c r="K64" s="124"/>
      <c r="L64" s="124"/>
      <c r="M64" s="124"/>
      <c r="N64" s="124"/>
      <c r="O64" s="124"/>
      <c r="P64" s="124"/>
      <c r="Q64" s="143"/>
      <c r="R64" s="149">
        <v>81.45</v>
      </c>
      <c r="S64" s="137"/>
      <c r="T64" s="135"/>
      <c r="U64" s="124"/>
      <c r="V64" s="124"/>
      <c r="W64" s="124"/>
      <c r="X64" s="124"/>
      <c r="Y64" s="124"/>
      <c r="Z64" s="124"/>
    </row>
    <row r="65" spans="1:26" ht="15.75" thickBot="1">
      <c r="A65" s="130"/>
      <c r="B65" s="135"/>
      <c r="C65" s="124" t="s">
        <v>324</v>
      </c>
      <c r="D65" s="141">
        <v>0</v>
      </c>
      <c r="E65" s="124" t="s">
        <v>303</v>
      </c>
      <c r="F65" s="141">
        <v>1</v>
      </c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42" t="s">
        <v>272</v>
      </c>
      <c r="S65" s="130"/>
      <c r="T65" s="135"/>
      <c r="U65" s="124"/>
      <c r="V65" s="124"/>
      <c r="W65" s="124"/>
      <c r="X65" s="124"/>
      <c r="Y65" s="124"/>
      <c r="Z65" s="124"/>
    </row>
    <row r="66" spans="1:26" ht="15.75" thickBot="1">
      <c r="A66" s="130"/>
      <c r="B66" s="135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43" t="s">
        <v>307</v>
      </c>
      <c r="R66" s="142">
        <v>81.45</v>
      </c>
      <c r="S66" s="130"/>
      <c r="T66" s="135"/>
      <c r="U66" s="124"/>
      <c r="V66" s="124"/>
      <c r="W66" s="124"/>
      <c r="X66" s="124"/>
      <c r="Y66" s="124"/>
      <c r="Z66" s="124"/>
    </row>
    <row r="67" spans="1:26" ht="15.75" thickBot="1">
      <c r="A67" s="130"/>
      <c r="B67" s="135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30"/>
      <c r="S67" s="130"/>
      <c r="T67" s="135"/>
      <c r="U67" s="124"/>
      <c r="V67" s="124"/>
      <c r="W67" s="124"/>
      <c r="X67" s="124"/>
      <c r="Y67" s="124"/>
      <c r="Z67" s="124"/>
    </row>
    <row r="68" spans="1:26" ht="15.75" thickBot="1">
      <c r="A68" s="130"/>
      <c r="B68" s="135" t="s">
        <v>291</v>
      </c>
      <c r="C68" s="136" t="s">
        <v>292</v>
      </c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30"/>
      <c r="S68" s="137" t="s">
        <v>293</v>
      </c>
      <c r="T68" s="142">
        <v>12.22</v>
      </c>
      <c r="U68" s="124"/>
      <c r="V68" s="124"/>
      <c r="W68" s="124"/>
      <c r="X68" s="124"/>
      <c r="Y68" s="124"/>
      <c r="Z68" s="124"/>
    </row>
    <row r="69" spans="1:26" ht="15.75" thickBot="1">
      <c r="A69" s="130"/>
      <c r="B69" s="135"/>
      <c r="C69" s="124" t="s">
        <v>323</v>
      </c>
      <c r="D69" s="143">
        <v>181</v>
      </c>
      <c r="E69" s="124" t="s">
        <v>303</v>
      </c>
      <c r="F69" s="143">
        <v>0.45</v>
      </c>
      <c r="G69" s="124" t="s">
        <v>303</v>
      </c>
      <c r="H69" s="143">
        <v>0.15</v>
      </c>
      <c r="I69" s="124"/>
      <c r="J69" s="124"/>
      <c r="K69" s="124"/>
      <c r="L69" s="124"/>
      <c r="M69" s="124"/>
      <c r="N69" s="124"/>
      <c r="O69" s="124"/>
      <c r="P69" s="124"/>
      <c r="Q69" s="143"/>
      <c r="R69" s="149">
        <v>12.22</v>
      </c>
      <c r="S69" s="137"/>
      <c r="T69" s="135"/>
      <c r="U69" s="124"/>
      <c r="V69" s="124"/>
      <c r="W69" s="124"/>
      <c r="X69" s="124"/>
      <c r="Y69" s="124"/>
      <c r="Z69" s="124"/>
    </row>
    <row r="70" spans="1:26" ht="15.75" thickBot="1">
      <c r="A70" s="130"/>
      <c r="B70" s="135"/>
      <c r="C70" s="124" t="s">
        <v>324</v>
      </c>
      <c r="D70" s="141">
        <v>0</v>
      </c>
      <c r="E70" s="124" t="s">
        <v>303</v>
      </c>
      <c r="F70" s="141">
        <v>1</v>
      </c>
      <c r="G70" s="124" t="s">
        <v>303</v>
      </c>
      <c r="H70" s="141">
        <v>0.2</v>
      </c>
      <c r="I70" s="124"/>
      <c r="J70" s="124"/>
      <c r="K70" s="124"/>
      <c r="L70" s="124"/>
      <c r="M70" s="124"/>
      <c r="N70" s="124"/>
      <c r="O70" s="124"/>
      <c r="P70" s="124"/>
      <c r="Q70" s="124"/>
      <c r="R70" s="149">
        <v>0</v>
      </c>
      <c r="S70" s="137"/>
      <c r="T70" s="135"/>
      <c r="U70" s="124"/>
      <c r="V70" s="124"/>
      <c r="W70" s="124"/>
      <c r="X70" s="124"/>
      <c r="Y70" s="124"/>
      <c r="Z70" s="124"/>
    </row>
    <row r="71" spans="1:26" ht="15.75" thickBot="1">
      <c r="A71" s="130"/>
      <c r="B71" s="135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43" t="s">
        <v>307</v>
      </c>
      <c r="R71" s="142">
        <v>12.22</v>
      </c>
      <c r="S71" s="130"/>
      <c r="T71" s="135"/>
      <c r="U71" s="124"/>
      <c r="V71" s="124"/>
      <c r="W71" s="124"/>
      <c r="X71" s="124"/>
      <c r="Y71" s="124"/>
      <c r="Z71" s="124"/>
    </row>
    <row r="72" spans="1:26" ht="15.75" thickBot="1">
      <c r="A72" s="130"/>
      <c r="B72" s="135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30"/>
      <c r="S72" s="130"/>
      <c r="T72" s="135"/>
      <c r="U72" s="124"/>
      <c r="V72" s="124"/>
      <c r="W72" s="124"/>
      <c r="X72" s="124"/>
      <c r="Y72" s="124"/>
      <c r="Z72" s="124"/>
    </row>
    <row r="73" spans="1:26" ht="15.75" thickBot="1">
      <c r="A73" s="130"/>
      <c r="B73" s="135" t="s">
        <v>294</v>
      </c>
      <c r="C73" s="136" t="s">
        <v>266</v>
      </c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30"/>
      <c r="S73" s="137" t="s">
        <v>26</v>
      </c>
      <c r="T73" s="142">
        <v>31.77</v>
      </c>
      <c r="U73" s="124"/>
      <c r="V73" s="124"/>
      <c r="W73" s="124"/>
      <c r="X73" s="124"/>
      <c r="Y73" s="124"/>
      <c r="Z73" s="124"/>
    </row>
    <row r="74" spans="1:26" ht="15.75" thickBot="1">
      <c r="A74" s="130"/>
      <c r="B74" s="135"/>
      <c r="C74" s="124" t="s">
        <v>304</v>
      </c>
      <c r="D74" s="141">
        <v>12.22</v>
      </c>
      <c r="E74" s="124" t="s">
        <v>303</v>
      </c>
      <c r="F74" s="125" t="s">
        <v>308</v>
      </c>
      <c r="G74" s="124"/>
      <c r="H74" s="124"/>
      <c r="I74" s="124" t="s">
        <v>306</v>
      </c>
      <c r="J74" s="141">
        <v>2.6</v>
      </c>
      <c r="K74" s="124"/>
      <c r="L74" s="124"/>
      <c r="M74" s="124"/>
      <c r="N74" s="124"/>
      <c r="O74" s="124"/>
      <c r="P74" s="124"/>
      <c r="Q74" s="124"/>
      <c r="R74" s="142">
        <v>31.77</v>
      </c>
      <c r="S74" s="130"/>
      <c r="T74" s="135"/>
      <c r="U74" s="124"/>
      <c r="V74" s="124"/>
      <c r="W74" s="124"/>
      <c r="X74" s="124"/>
      <c r="Y74" s="124"/>
      <c r="Z74" s="124"/>
    </row>
    <row r="75" spans="1:26" ht="15.75" thickBot="1">
      <c r="A75" s="130"/>
      <c r="B75" s="135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 t="s">
        <v>302</v>
      </c>
      <c r="R75" s="142">
        <v>31.77</v>
      </c>
      <c r="S75" s="130"/>
      <c r="T75" s="135"/>
      <c r="U75" s="124"/>
      <c r="V75" s="124"/>
      <c r="W75" s="124"/>
      <c r="X75" s="124"/>
      <c r="Y75" s="124"/>
      <c r="Z75" s="124"/>
    </row>
    <row r="76" spans="1:26" ht="15.75" thickBot="1">
      <c r="A76" s="130"/>
      <c r="B76" s="144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28"/>
      <c r="S76" s="128"/>
      <c r="T76" s="144"/>
      <c r="U76" s="124"/>
      <c r="V76" s="124"/>
      <c r="W76" s="124"/>
      <c r="X76" s="124"/>
      <c r="Y76" s="124"/>
      <c r="Z76" s="124"/>
    </row>
    <row r="77" spans="1:26" ht="15.75" thickBot="1">
      <c r="A77" s="130"/>
      <c r="B77" s="132" t="s">
        <v>99</v>
      </c>
      <c r="C77" s="133" t="s">
        <v>295</v>
      </c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9"/>
      <c r="S77" s="134"/>
      <c r="T77" s="129"/>
      <c r="U77" s="124"/>
      <c r="V77" s="124"/>
      <c r="W77" s="124"/>
      <c r="X77" s="124"/>
      <c r="Y77" s="124"/>
      <c r="Z77" s="124"/>
    </row>
    <row r="78" spans="1:26" ht="15.75" thickBot="1">
      <c r="A78" s="130"/>
      <c r="B78" s="135" t="s">
        <v>71</v>
      </c>
      <c r="C78" s="136" t="s">
        <v>78</v>
      </c>
      <c r="D78" s="124"/>
      <c r="E78" s="124"/>
      <c r="F78" s="124"/>
      <c r="G78" s="124"/>
      <c r="H78" s="124"/>
      <c r="I78" s="124"/>
      <c r="J78" s="124"/>
      <c r="K78" s="124"/>
      <c r="L78" s="124"/>
      <c r="M78" s="124"/>
      <c r="N78" s="124"/>
      <c r="O78" s="124"/>
      <c r="P78" s="124"/>
      <c r="Q78" s="124"/>
      <c r="R78" s="130"/>
      <c r="S78" s="137" t="s">
        <v>74</v>
      </c>
      <c r="T78" s="142">
        <v>13</v>
      </c>
      <c r="U78" s="124"/>
      <c r="V78" s="124"/>
      <c r="W78" s="124"/>
      <c r="X78" s="124"/>
      <c r="Y78" s="124"/>
      <c r="Z78" s="124"/>
    </row>
    <row r="79" spans="1:26" ht="15.75" thickBot="1">
      <c r="A79" s="130"/>
      <c r="B79" s="135"/>
      <c r="C79" s="124" t="s">
        <v>325</v>
      </c>
      <c r="D79" s="143">
        <v>13</v>
      </c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43" t="s">
        <v>307</v>
      </c>
      <c r="R79" s="149">
        <v>13</v>
      </c>
      <c r="S79" s="137"/>
      <c r="T79" s="135"/>
      <c r="U79" s="124"/>
      <c r="V79" s="124"/>
      <c r="W79" s="124"/>
      <c r="X79" s="124"/>
      <c r="Y79" s="124"/>
      <c r="Z79" s="124"/>
    </row>
    <row r="80" spans="1:26" ht="15.75" thickBot="1">
      <c r="A80" s="130"/>
      <c r="B80" s="135"/>
      <c r="C80" s="124"/>
      <c r="D80" s="124"/>
      <c r="E80" s="124"/>
      <c r="F80" s="124"/>
      <c r="G80" s="124"/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30"/>
      <c r="S80" s="130"/>
      <c r="T80" s="135"/>
      <c r="U80" s="124"/>
      <c r="V80" s="124"/>
      <c r="W80" s="124"/>
      <c r="X80" s="124"/>
      <c r="Y80" s="124"/>
      <c r="Z80" s="124"/>
    </row>
    <row r="81" spans="1:26" ht="15.75" thickBot="1">
      <c r="A81" s="252"/>
      <c r="B81" s="253" t="s">
        <v>72</v>
      </c>
      <c r="C81" s="136" t="s">
        <v>81</v>
      </c>
      <c r="D81" s="124"/>
      <c r="E81" s="124"/>
      <c r="F81" s="124"/>
      <c r="G81" s="124"/>
      <c r="H81" s="124"/>
      <c r="I81" s="124"/>
      <c r="J81" s="124"/>
      <c r="K81" s="124"/>
      <c r="L81" s="124"/>
      <c r="M81" s="124"/>
      <c r="N81" s="124"/>
      <c r="O81" s="124"/>
      <c r="P81" s="124"/>
      <c r="Q81" s="124"/>
      <c r="R81" s="130"/>
      <c r="S81" s="137" t="s">
        <v>74</v>
      </c>
      <c r="T81" s="142">
        <v>3</v>
      </c>
      <c r="U81" s="124"/>
      <c r="V81" s="124"/>
      <c r="W81" s="124"/>
      <c r="X81" s="124"/>
      <c r="Y81" s="124"/>
      <c r="Z81" s="124"/>
    </row>
    <row r="82" spans="1:26">
      <c r="A82" s="265"/>
      <c r="B82" s="268"/>
      <c r="C82" s="266" t="s">
        <v>325</v>
      </c>
      <c r="D82" s="255">
        <v>3</v>
      </c>
      <c r="E82" s="254"/>
      <c r="F82" s="254"/>
      <c r="G82" s="254"/>
      <c r="H82" s="254"/>
      <c r="I82" s="254"/>
      <c r="J82" s="254"/>
      <c r="K82" s="254"/>
      <c r="L82" s="254"/>
      <c r="M82" s="254"/>
      <c r="N82" s="254"/>
      <c r="O82" s="254"/>
      <c r="P82" s="254"/>
      <c r="Q82" s="255"/>
      <c r="R82" s="256">
        <v>3</v>
      </c>
      <c r="S82" s="252"/>
      <c r="T82" s="253"/>
      <c r="U82" s="254"/>
      <c r="V82" s="254"/>
      <c r="W82" s="254"/>
      <c r="X82" s="254"/>
      <c r="Y82" s="254"/>
      <c r="Z82" s="254"/>
    </row>
    <row r="83" spans="1:26" s="263" customFormat="1">
      <c r="A83" s="265"/>
      <c r="B83" s="269"/>
      <c r="C83" s="267"/>
      <c r="D83" s="259"/>
      <c r="E83" s="259"/>
      <c r="F83" s="259"/>
      <c r="G83" s="259"/>
      <c r="H83" s="259"/>
      <c r="I83" s="259"/>
      <c r="J83" s="259"/>
      <c r="K83" s="259"/>
      <c r="L83" s="259"/>
      <c r="M83" s="259"/>
      <c r="N83" s="259"/>
      <c r="O83" s="259"/>
      <c r="P83" s="259"/>
      <c r="Q83" s="260" t="s">
        <v>307</v>
      </c>
      <c r="R83" s="261">
        <v>3</v>
      </c>
      <c r="S83" s="262"/>
      <c r="T83" s="258"/>
      <c r="U83" s="259"/>
      <c r="V83" s="259"/>
      <c r="W83" s="259"/>
      <c r="X83" s="259"/>
      <c r="Y83" s="259"/>
      <c r="Z83" s="259"/>
    </row>
    <row r="84" spans="1:26" ht="15.75" thickBot="1">
      <c r="A84" s="265"/>
      <c r="B84" s="264"/>
      <c r="C84" s="257"/>
      <c r="D84" s="257"/>
      <c r="E84" s="257"/>
      <c r="F84" s="257"/>
      <c r="G84" s="257"/>
      <c r="H84" s="257"/>
      <c r="I84" s="257"/>
      <c r="J84" s="257"/>
      <c r="K84" s="257"/>
      <c r="L84" s="257"/>
      <c r="M84" s="257"/>
      <c r="N84" s="257"/>
      <c r="O84" s="257"/>
      <c r="P84" s="257"/>
      <c r="Q84" s="257"/>
      <c r="R84" s="257"/>
      <c r="S84" s="257"/>
      <c r="T84" s="257"/>
      <c r="U84" s="257"/>
      <c r="V84" s="257"/>
      <c r="W84" s="257"/>
      <c r="X84" s="257"/>
      <c r="Y84" s="257"/>
      <c r="Z84" s="257"/>
    </row>
    <row r="85" spans="1:26" ht="15.75" thickBot="1">
      <c r="A85" s="257"/>
      <c r="B85" s="124"/>
      <c r="C85" s="124"/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124"/>
      <c r="W85" s="124"/>
      <c r="X85" s="124"/>
      <c r="Y85" s="124"/>
      <c r="Z85" s="124"/>
    </row>
    <row r="86" spans="1:26" ht="15.75" thickBot="1">
      <c r="A86" s="124"/>
      <c r="B86" s="124"/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124"/>
      <c r="W86" s="124"/>
      <c r="X86" s="124"/>
      <c r="Y86" s="124"/>
      <c r="Z86" s="124"/>
    </row>
    <row r="87" spans="1:26" ht="15.75" thickBot="1">
      <c r="A87" s="124"/>
      <c r="B87" s="124"/>
      <c r="C87" s="124"/>
      <c r="D87" s="124"/>
      <c r="E87" s="124"/>
      <c r="F87" s="124"/>
      <c r="G87" s="124"/>
      <c r="H87" s="124"/>
      <c r="I87" s="124"/>
      <c r="J87" s="124"/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</row>
    <row r="88" spans="1:26" ht="15.75" thickBot="1">
      <c r="A88" s="124"/>
      <c r="B88" s="124"/>
      <c r="C88" s="124"/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</row>
    <row r="89" spans="1:26" ht="15.75" thickBot="1">
      <c r="A89" s="124"/>
      <c r="B89" s="124"/>
      <c r="C89" s="124"/>
      <c r="D89" s="124"/>
      <c r="E89" s="124"/>
      <c r="F89" s="124"/>
      <c r="G89" s="124"/>
      <c r="H89" s="124"/>
      <c r="I89" s="124"/>
      <c r="J89" s="124"/>
      <c r="K89" s="124"/>
      <c r="L89" s="124"/>
      <c r="M89" s="124"/>
      <c r="N89" s="124"/>
      <c r="O89" s="124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</row>
    <row r="90" spans="1:26" ht="15.75" thickBot="1">
      <c r="A90" s="124"/>
      <c r="B90" s="124"/>
      <c r="C90" s="124"/>
      <c r="D90" s="124"/>
      <c r="E90" s="124"/>
      <c r="F90" s="124"/>
      <c r="G90" s="124"/>
      <c r="H90" s="124"/>
      <c r="I90" s="124"/>
      <c r="J90" s="124"/>
      <c r="K90" s="124"/>
      <c r="L90" s="124"/>
      <c r="M90" s="124"/>
      <c r="N90" s="124"/>
      <c r="O90" s="124"/>
      <c r="P90" s="124"/>
      <c r="Q90" s="124"/>
      <c r="R90" s="124"/>
      <c r="S90" s="124"/>
      <c r="T90" s="124"/>
      <c r="U90" s="124"/>
      <c r="V90" s="124"/>
      <c r="W90" s="124"/>
      <c r="X90" s="124"/>
      <c r="Y90" s="124"/>
      <c r="Z90" s="124"/>
    </row>
    <row r="91" spans="1:26" ht="15.75" thickBot="1">
      <c r="A91" s="124"/>
      <c r="B91" s="124"/>
      <c r="C91" s="124"/>
      <c r="D91" s="124"/>
      <c r="E91" s="124"/>
      <c r="F91" s="124"/>
      <c r="G91" s="124"/>
      <c r="H91" s="124"/>
      <c r="I91" s="124"/>
      <c r="J91" s="124"/>
      <c r="K91" s="124"/>
      <c r="L91" s="124"/>
      <c r="M91" s="124"/>
      <c r="N91" s="124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</row>
    <row r="92" spans="1:26" ht="15.75" thickBot="1">
      <c r="A92" s="124"/>
      <c r="B92" s="124"/>
      <c r="C92" s="124"/>
      <c r="D92" s="124"/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</row>
    <row r="93" spans="1:26" ht="15.75" thickBot="1">
      <c r="A93" s="124"/>
      <c r="B93" s="124"/>
      <c r="C93" s="124"/>
      <c r="D93" s="124"/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</row>
    <row r="94" spans="1:26" ht="15.75" thickBot="1">
      <c r="A94" s="124"/>
      <c r="B94" s="124"/>
      <c r="C94" s="124"/>
      <c r="D94" s="124"/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</row>
    <row r="95" spans="1:26" ht="15.75" thickBot="1">
      <c r="A95" s="124"/>
      <c r="B95" s="124"/>
      <c r="C95" s="124"/>
      <c r="D95" s="124"/>
      <c r="E95" s="124"/>
      <c r="F95" s="124"/>
      <c r="G95" s="124"/>
      <c r="H95" s="124"/>
      <c r="I95" s="124"/>
      <c r="J95" s="124"/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</row>
    <row r="96" spans="1:26" ht="15.75" thickBot="1">
      <c r="A96" s="124"/>
      <c r="B96" s="124"/>
      <c r="C96" s="124"/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</row>
    <row r="97" spans="1:26" ht="15.75" thickBot="1">
      <c r="A97" s="124"/>
      <c r="B97" s="124"/>
      <c r="C97" s="124"/>
      <c r="D97" s="124"/>
      <c r="E97" s="124"/>
      <c r="F97" s="124"/>
      <c r="G97" s="124"/>
      <c r="H97" s="124"/>
      <c r="I97" s="124"/>
      <c r="J97" s="124"/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</row>
    <row r="98" spans="1:26" ht="15.75" thickBot="1">
      <c r="A98" s="124"/>
      <c r="B98" s="124"/>
      <c r="C98" s="124"/>
      <c r="D98" s="124"/>
      <c r="E98" s="124"/>
      <c r="F98" s="124"/>
      <c r="G98" s="124"/>
      <c r="H98" s="124"/>
      <c r="I98" s="124"/>
      <c r="J98" s="124"/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124"/>
      <c r="W98" s="124"/>
      <c r="X98" s="124"/>
      <c r="Y98" s="124"/>
      <c r="Z98" s="124"/>
    </row>
    <row r="99" spans="1:26" ht="15.75" thickBot="1">
      <c r="A99" s="124"/>
      <c r="B99" s="124"/>
      <c r="C99" s="124"/>
      <c r="D99" s="124"/>
      <c r="E99" s="124"/>
      <c r="F99" s="124"/>
      <c r="G99" s="124"/>
      <c r="H99" s="124"/>
      <c r="I99" s="124"/>
      <c r="J99" s="124"/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</row>
    <row r="100" spans="1:26" ht="15.75" thickBot="1">
      <c r="A100" s="124"/>
      <c r="B100" s="124"/>
      <c r="C100" s="124"/>
      <c r="D100" s="124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</row>
    <row r="101" spans="1:26" ht="15.75" thickBot="1">
      <c r="A101" s="124"/>
      <c r="B101" s="124"/>
      <c r="C101" s="124"/>
      <c r="D101" s="124"/>
      <c r="E101" s="124"/>
      <c r="F101" s="124"/>
      <c r="G101" s="124"/>
      <c r="H101" s="124"/>
      <c r="I101" s="124"/>
      <c r="J101" s="124"/>
      <c r="K101" s="124"/>
      <c r="L101" s="124"/>
      <c r="M101" s="124"/>
      <c r="N101" s="124"/>
      <c r="O101" s="124"/>
      <c r="P101" s="124"/>
      <c r="Q101" s="124"/>
      <c r="R101" s="124"/>
      <c r="S101" s="124"/>
      <c r="T101" s="124"/>
      <c r="U101" s="124"/>
      <c r="V101" s="124"/>
      <c r="W101" s="124"/>
      <c r="X101" s="124"/>
      <c r="Y101" s="124"/>
      <c r="Z101" s="124"/>
    </row>
    <row r="102" spans="1:26" ht="15.75" thickBot="1">
      <c r="A102" s="124"/>
      <c r="B102" s="124"/>
      <c r="C102" s="124"/>
      <c r="D102" s="124"/>
      <c r="E102" s="124"/>
      <c r="F102" s="124"/>
      <c r="G102" s="124"/>
      <c r="H102" s="124"/>
      <c r="I102" s="124"/>
      <c r="J102" s="124"/>
      <c r="K102" s="124"/>
      <c r="L102" s="124"/>
      <c r="M102" s="124"/>
      <c r="N102" s="124"/>
      <c r="O102" s="124"/>
      <c r="P102" s="124"/>
      <c r="Q102" s="124"/>
      <c r="R102" s="124"/>
      <c r="S102" s="124"/>
      <c r="T102" s="124"/>
      <c r="U102" s="124"/>
      <c r="V102" s="124"/>
      <c r="W102" s="124"/>
      <c r="X102" s="124"/>
      <c r="Y102" s="124"/>
      <c r="Z102" s="124"/>
    </row>
    <row r="103" spans="1:26" ht="15.75" thickBot="1">
      <c r="A103" s="124"/>
      <c r="B103" s="124"/>
      <c r="C103" s="124"/>
      <c r="D103" s="124"/>
      <c r="E103" s="124"/>
      <c r="F103" s="124"/>
      <c r="G103" s="124"/>
      <c r="H103" s="124"/>
      <c r="I103" s="124"/>
      <c r="J103" s="124"/>
      <c r="K103" s="124"/>
      <c r="L103" s="124"/>
      <c r="M103" s="124"/>
      <c r="N103" s="124"/>
      <c r="O103" s="124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</row>
    <row r="104" spans="1:26" ht="15.75" thickBot="1">
      <c r="A104" s="124"/>
      <c r="B104" s="124"/>
      <c r="C104" s="124"/>
      <c r="D104" s="124"/>
      <c r="E104" s="124"/>
      <c r="F104" s="124"/>
      <c r="G104" s="124"/>
      <c r="H104" s="124"/>
      <c r="I104" s="124"/>
      <c r="J104" s="124"/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</row>
    <row r="105" spans="1:26" ht="15.75" thickBot="1">
      <c r="A105" s="124"/>
      <c r="B105" s="124"/>
      <c r="C105" s="124"/>
      <c r="D105" s="124"/>
      <c r="E105" s="124"/>
      <c r="F105" s="124"/>
      <c r="G105" s="124"/>
      <c r="H105" s="124"/>
      <c r="I105" s="124"/>
      <c r="J105" s="124"/>
      <c r="K105" s="124"/>
      <c r="L105" s="124"/>
      <c r="M105" s="124"/>
      <c r="N105" s="124"/>
      <c r="O105" s="124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  <c r="Z105" s="124"/>
    </row>
    <row r="106" spans="1:26" ht="15.75" thickBot="1">
      <c r="A106" s="124"/>
      <c r="B106" s="124"/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  <c r="Z106" s="124"/>
    </row>
    <row r="107" spans="1:26" ht="15.75" thickBot="1">
      <c r="A107" s="124"/>
      <c r="B107" s="124"/>
      <c r="C107" s="124"/>
      <c r="D107" s="124"/>
      <c r="E107" s="124"/>
      <c r="F107" s="124"/>
      <c r="G107" s="124"/>
      <c r="H107" s="124"/>
      <c r="I107" s="124"/>
      <c r="J107" s="124"/>
      <c r="K107" s="124"/>
      <c r="L107" s="124"/>
      <c r="M107" s="124"/>
      <c r="N107" s="124"/>
      <c r="O107" s="124"/>
      <c r="P107" s="124"/>
      <c r="Q107" s="124"/>
      <c r="R107" s="124"/>
      <c r="S107" s="124"/>
      <c r="T107" s="124"/>
      <c r="U107" s="124"/>
      <c r="V107" s="124"/>
      <c r="W107" s="124"/>
      <c r="X107" s="124"/>
      <c r="Y107" s="124"/>
      <c r="Z107" s="124"/>
    </row>
    <row r="108" spans="1:26" ht="15.75" thickBot="1">
      <c r="A108" s="124"/>
      <c r="B108" s="124"/>
      <c r="C108" s="124"/>
      <c r="D108" s="124"/>
      <c r="E108" s="124"/>
      <c r="F108" s="124"/>
      <c r="G108" s="124"/>
      <c r="H108" s="124"/>
      <c r="I108" s="124"/>
      <c r="J108" s="124"/>
      <c r="K108" s="124"/>
      <c r="L108" s="124"/>
      <c r="M108" s="124"/>
      <c r="N108" s="124"/>
      <c r="O108" s="124"/>
      <c r="P108" s="124"/>
      <c r="Q108" s="124"/>
      <c r="R108" s="124"/>
      <c r="S108" s="124"/>
      <c r="T108" s="124"/>
      <c r="U108" s="124"/>
      <c r="V108" s="124"/>
      <c r="W108" s="124"/>
      <c r="X108" s="124"/>
      <c r="Y108" s="124"/>
      <c r="Z108" s="124"/>
    </row>
    <row r="109" spans="1:26" ht="15.75" thickBot="1">
      <c r="A109" s="124"/>
      <c r="B109" s="124"/>
      <c r="C109" s="124"/>
      <c r="D109" s="124"/>
      <c r="E109" s="124"/>
      <c r="F109" s="124"/>
      <c r="G109" s="124"/>
      <c r="H109" s="124"/>
      <c r="I109" s="124"/>
      <c r="J109" s="124"/>
      <c r="K109" s="124"/>
      <c r="L109" s="124"/>
      <c r="M109" s="124"/>
      <c r="N109" s="124"/>
      <c r="O109" s="124"/>
      <c r="P109" s="124"/>
      <c r="Q109" s="124"/>
      <c r="R109" s="124"/>
      <c r="S109" s="124"/>
      <c r="T109" s="124"/>
      <c r="U109" s="124"/>
      <c r="V109" s="124"/>
      <c r="W109" s="124"/>
      <c r="X109" s="124"/>
      <c r="Y109" s="124"/>
      <c r="Z109" s="124"/>
    </row>
    <row r="110" spans="1:26" ht="15.75" thickBot="1">
      <c r="A110" s="124"/>
      <c r="B110" s="124"/>
      <c r="C110" s="124"/>
      <c r="D110" s="124"/>
      <c r="E110" s="124"/>
      <c r="F110" s="124"/>
      <c r="G110" s="124"/>
      <c r="H110" s="124"/>
      <c r="I110" s="124"/>
      <c r="J110" s="124"/>
      <c r="K110" s="124"/>
      <c r="L110" s="124"/>
      <c r="M110" s="124"/>
      <c r="N110" s="124"/>
      <c r="O110" s="124"/>
      <c r="P110" s="124"/>
      <c r="Q110" s="124"/>
      <c r="R110" s="124"/>
      <c r="S110" s="124"/>
      <c r="T110" s="124"/>
      <c r="U110" s="124"/>
      <c r="V110" s="124"/>
      <c r="W110" s="124"/>
      <c r="X110" s="124"/>
      <c r="Y110" s="124"/>
      <c r="Z110" s="124"/>
    </row>
    <row r="111" spans="1:26" ht="15.75" thickBot="1">
      <c r="A111" s="124"/>
      <c r="B111" s="124"/>
      <c r="C111" s="124"/>
      <c r="D111" s="124"/>
      <c r="E111" s="124"/>
      <c r="F111" s="124"/>
      <c r="G111" s="124"/>
      <c r="H111" s="124"/>
      <c r="I111" s="124"/>
      <c r="J111" s="124"/>
      <c r="K111" s="124"/>
      <c r="L111" s="124"/>
      <c r="M111" s="124"/>
      <c r="N111" s="124"/>
      <c r="O111" s="124"/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  <c r="Z111" s="124"/>
    </row>
    <row r="112" spans="1:26" ht="15.75" thickBot="1">
      <c r="A112" s="124"/>
      <c r="B112" s="124"/>
      <c r="C112" s="124"/>
      <c r="D112" s="124"/>
      <c r="E112" s="124"/>
      <c r="F112" s="124"/>
      <c r="G112" s="124"/>
      <c r="H112" s="124"/>
      <c r="I112" s="124"/>
      <c r="J112" s="124"/>
      <c r="K112" s="124"/>
      <c r="L112" s="124"/>
      <c r="M112" s="124"/>
      <c r="N112" s="124"/>
      <c r="O112" s="124"/>
      <c r="P112" s="124"/>
      <c r="Q112" s="124"/>
      <c r="R112" s="124"/>
      <c r="S112" s="124"/>
      <c r="T112" s="124"/>
      <c r="U112" s="124"/>
      <c r="V112" s="124"/>
      <c r="W112" s="124"/>
      <c r="X112" s="124"/>
      <c r="Y112" s="124"/>
      <c r="Z112" s="124"/>
    </row>
    <row r="113" spans="1:26" ht="15.75" thickBot="1">
      <c r="A113" s="124"/>
      <c r="B113" s="124"/>
      <c r="C113" s="124"/>
      <c r="D113" s="124"/>
      <c r="E113" s="124"/>
      <c r="F113" s="124"/>
      <c r="G113" s="124"/>
      <c r="H113" s="124"/>
      <c r="I113" s="124"/>
      <c r="J113" s="124"/>
      <c r="K113" s="124"/>
      <c r="L113" s="124"/>
      <c r="M113" s="124"/>
      <c r="N113" s="124"/>
      <c r="O113" s="124"/>
      <c r="P113" s="124"/>
      <c r="Q113" s="124"/>
      <c r="R113" s="124"/>
      <c r="S113" s="124"/>
      <c r="T113" s="124"/>
      <c r="U113" s="124"/>
      <c r="V113" s="124"/>
      <c r="W113" s="124"/>
      <c r="X113" s="124"/>
      <c r="Y113" s="124"/>
      <c r="Z113" s="124"/>
    </row>
    <row r="114" spans="1:26" ht="16.5" thickBot="1">
      <c r="A114" s="124"/>
      <c r="B114" s="315" t="s">
        <v>326</v>
      </c>
      <c r="C114" s="316"/>
      <c r="D114" s="316"/>
      <c r="E114" s="316"/>
      <c r="F114" s="316"/>
      <c r="G114" s="316"/>
      <c r="H114" s="316"/>
      <c r="I114" s="316"/>
      <c r="J114" s="316"/>
      <c r="K114" s="316"/>
      <c r="L114" s="316"/>
      <c r="M114" s="316"/>
      <c r="N114" s="316"/>
      <c r="O114" s="316"/>
      <c r="P114" s="316"/>
      <c r="Q114" s="316"/>
      <c r="R114" s="316"/>
      <c r="S114" s="316"/>
      <c r="T114" s="317"/>
      <c r="U114" s="124"/>
      <c r="V114" s="124"/>
      <c r="W114" s="124"/>
      <c r="X114" s="124"/>
      <c r="Y114" s="124"/>
      <c r="Z114" s="124"/>
    </row>
    <row r="115" spans="1:26" ht="16.5" thickBot="1">
      <c r="A115" s="124"/>
      <c r="B115" s="315" t="s">
        <v>327</v>
      </c>
      <c r="C115" s="316"/>
      <c r="D115" s="316"/>
      <c r="E115" s="316"/>
      <c r="F115" s="316"/>
      <c r="G115" s="316"/>
      <c r="H115" s="316"/>
      <c r="I115" s="316"/>
      <c r="J115" s="316"/>
      <c r="K115" s="316"/>
      <c r="L115" s="316"/>
      <c r="M115" s="316"/>
      <c r="N115" s="316"/>
      <c r="O115" s="316"/>
      <c r="P115" s="316"/>
      <c r="Q115" s="316"/>
      <c r="R115" s="316"/>
      <c r="S115" s="316"/>
      <c r="T115" s="317"/>
      <c r="U115" s="124"/>
      <c r="V115" s="124"/>
      <c r="W115" s="124"/>
      <c r="X115" s="124"/>
      <c r="Y115" s="124"/>
      <c r="Z115" s="124"/>
    </row>
    <row r="116" spans="1:26" ht="15.75" thickBot="1">
      <c r="A116" s="124"/>
      <c r="B116" s="124"/>
      <c r="C116" s="124"/>
      <c r="D116" s="124"/>
      <c r="E116" s="124"/>
      <c r="F116" s="124"/>
      <c r="G116" s="124"/>
      <c r="H116" s="124"/>
      <c r="I116" s="124"/>
      <c r="J116" s="124"/>
      <c r="K116" s="124"/>
      <c r="L116" s="124"/>
      <c r="M116" s="124"/>
      <c r="N116" s="124"/>
      <c r="O116" s="124"/>
      <c r="P116" s="124"/>
      <c r="Q116" s="124"/>
      <c r="R116" s="124"/>
      <c r="S116" s="124"/>
      <c r="T116" s="124"/>
      <c r="U116" s="124"/>
      <c r="V116" s="124"/>
      <c r="W116" s="124"/>
      <c r="X116" s="124"/>
      <c r="Y116" s="124"/>
      <c r="Z116" s="124"/>
    </row>
    <row r="117" spans="1:26" ht="15.75" thickBot="1">
      <c r="A117" s="124"/>
      <c r="B117" s="124"/>
      <c r="C117" s="124"/>
      <c r="D117" s="124"/>
      <c r="E117" s="124"/>
      <c r="F117" s="124"/>
      <c r="G117" s="124"/>
      <c r="H117" s="124"/>
      <c r="I117" s="124"/>
      <c r="J117" s="124"/>
      <c r="K117" s="124"/>
      <c r="L117" s="124"/>
      <c r="M117" s="124"/>
      <c r="N117" s="124"/>
      <c r="O117" s="124"/>
      <c r="P117" s="124"/>
      <c r="Q117" s="124"/>
      <c r="R117" s="124"/>
      <c r="S117" s="124"/>
      <c r="T117" s="124"/>
      <c r="U117" s="124"/>
      <c r="V117" s="124"/>
      <c r="W117" s="124"/>
      <c r="X117" s="124"/>
      <c r="Y117" s="124"/>
      <c r="Z117" s="124"/>
    </row>
    <row r="118" spans="1:26" ht="15.75" thickBot="1">
      <c r="A118" s="124"/>
      <c r="B118" s="124"/>
      <c r="C118" s="124"/>
      <c r="D118" s="124"/>
      <c r="E118" s="124"/>
      <c r="F118" s="124"/>
      <c r="G118" s="124"/>
      <c r="H118" s="124"/>
      <c r="I118" s="124"/>
      <c r="J118" s="124"/>
      <c r="K118" s="124"/>
      <c r="L118" s="124"/>
      <c r="M118" s="124"/>
      <c r="N118" s="124"/>
      <c r="O118" s="124"/>
      <c r="P118" s="124"/>
      <c r="Q118" s="124"/>
      <c r="R118" s="124"/>
      <c r="S118" s="124"/>
      <c r="T118" s="124"/>
      <c r="U118" s="124"/>
      <c r="V118" s="124"/>
      <c r="W118" s="124"/>
      <c r="X118" s="124"/>
      <c r="Y118" s="124"/>
      <c r="Z118" s="124"/>
    </row>
    <row r="119" spans="1:26" ht="15.75" thickBot="1">
      <c r="A119" s="124"/>
      <c r="B119" s="124"/>
      <c r="C119" s="124"/>
      <c r="D119" s="124"/>
      <c r="E119" s="124"/>
      <c r="F119" s="124"/>
      <c r="G119" s="124"/>
      <c r="H119" s="124"/>
      <c r="I119" s="124"/>
      <c r="J119" s="124"/>
      <c r="K119" s="124"/>
      <c r="L119" s="124"/>
      <c r="M119" s="124"/>
      <c r="N119" s="124"/>
      <c r="O119" s="124"/>
      <c r="P119" s="124"/>
      <c r="Q119" s="124"/>
      <c r="R119" s="124"/>
      <c r="S119" s="124"/>
      <c r="T119" s="124"/>
      <c r="U119" s="124"/>
      <c r="V119" s="124"/>
      <c r="W119" s="124"/>
      <c r="X119" s="124"/>
      <c r="Y119" s="124"/>
      <c r="Z119" s="124"/>
    </row>
    <row r="120" spans="1:26" ht="15.75" thickBot="1">
      <c r="A120" s="124"/>
      <c r="B120" s="124"/>
      <c r="C120" s="124"/>
      <c r="D120" s="124"/>
      <c r="E120" s="124"/>
      <c r="F120" s="124"/>
      <c r="G120" s="124"/>
      <c r="H120" s="124"/>
      <c r="I120" s="124"/>
      <c r="J120" s="124"/>
      <c r="K120" s="124"/>
      <c r="L120" s="124"/>
      <c r="M120" s="124"/>
      <c r="N120" s="124"/>
      <c r="O120" s="124"/>
      <c r="P120" s="124"/>
      <c r="Q120" s="124"/>
      <c r="R120" s="124"/>
      <c r="S120" s="124"/>
      <c r="T120" s="124"/>
      <c r="U120" s="124"/>
      <c r="V120" s="124"/>
      <c r="W120" s="124"/>
      <c r="X120" s="124"/>
      <c r="Y120" s="124"/>
      <c r="Z120" s="124"/>
    </row>
    <row r="121" spans="1:26" ht="15.75" thickBot="1">
      <c r="A121" s="124"/>
      <c r="B121" s="124"/>
      <c r="C121" s="124"/>
      <c r="D121" s="124"/>
      <c r="E121" s="124"/>
      <c r="F121" s="124"/>
      <c r="G121" s="124"/>
      <c r="H121" s="124"/>
      <c r="I121" s="124"/>
      <c r="J121" s="124"/>
      <c r="K121" s="124"/>
      <c r="L121" s="124"/>
      <c r="M121" s="124"/>
      <c r="N121" s="124"/>
      <c r="O121" s="124"/>
      <c r="P121" s="124"/>
      <c r="Q121" s="124"/>
      <c r="R121" s="124"/>
      <c r="S121" s="124"/>
      <c r="T121" s="124"/>
      <c r="U121" s="124"/>
      <c r="V121" s="124"/>
      <c r="W121" s="124"/>
      <c r="X121" s="124"/>
      <c r="Y121" s="124"/>
      <c r="Z121" s="124"/>
    </row>
    <row r="122" spans="1:26" ht="15.75" thickBot="1">
      <c r="A122" s="124"/>
      <c r="B122" s="124"/>
      <c r="C122" s="124"/>
      <c r="D122" s="124"/>
      <c r="E122" s="124"/>
      <c r="F122" s="124"/>
      <c r="G122" s="124"/>
      <c r="H122" s="124"/>
      <c r="I122" s="124"/>
      <c r="J122" s="124"/>
      <c r="K122" s="124"/>
      <c r="L122" s="124"/>
      <c r="M122" s="124"/>
      <c r="N122" s="124"/>
      <c r="O122" s="124"/>
      <c r="P122" s="124"/>
      <c r="Q122" s="124"/>
      <c r="R122" s="124"/>
      <c r="S122" s="124"/>
      <c r="T122" s="124"/>
      <c r="U122" s="124"/>
      <c r="V122" s="124"/>
      <c r="W122" s="124"/>
      <c r="X122" s="124"/>
      <c r="Y122" s="124"/>
      <c r="Z122" s="124"/>
    </row>
    <row r="123" spans="1:26" ht="15.75" thickBot="1">
      <c r="A123" s="124"/>
      <c r="B123" s="124"/>
      <c r="C123" s="124"/>
      <c r="D123" s="124"/>
      <c r="E123" s="124"/>
      <c r="F123" s="124"/>
      <c r="G123" s="124"/>
      <c r="H123" s="124"/>
      <c r="I123" s="124"/>
      <c r="J123" s="124"/>
      <c r="K123" s="124"/>
      <c r="L123" s="124"/>
      <c r="M123" s="124"/>
      <c r="N123" s="124"/>
      <c r="O123" s="124"/>
      <c r="P123" s="124"/>
      <c r="Q123" s="124"/>
      <c r="R123" s="124"/>
      <c r="S123" s="124"/>
      <c r="T123" s="124"/>
      <c r="U123" s="124"/>
      <c r="V123" s="124"/>
      <c r="W123" s="124"/>
      <c r="X123" s="124"/>
      <c r="Y123" s="124"/>
      <c r="Z123" s="124"/>
    </row>
    <row r="124" spans="1:26" ht="15.75" thickBot="1">
      <c r="A124" s="124"/>
      <c r="B124" s="124"/>
      <c r="C124" s="124"/>
      <c r="D124" s="124"/>
      <c r="E124" s="124"/>
      <c r="F124" s="124"/>
      <c r="G124" s="124"/>
      <c r="H124" s="124"/>
      <c r="I124" s="124"/>
      <c r="J124" s="124"/>
      <c r="K124" s="124"/>
      <c r="L124" s="124"/>
      <c r="M124" s="124"/>
      <c r="N124" s="124"/>
      <c r="O124" s="124"/>
      <c r="P124" s="124"/>
      <c r="Q124" s="124"/>
      <c r="R124" s="124"/>
      <c r="S124" s="124"/>
      <c r="T124" s="124"/>
      <c r="U124" s="124"/>
      <c r="V124" s="124"/>
      <c r="W124" s="124"/>
      <c r="X124" s="124"/>
      <c r="Y124" s="124"/>
      <c r="Z124" s="124"/>
    </row>
    <row r="125" spans="1:26" ht="15.75" thickBot="1">
      <c r="A125" s="124"/>
      <c r="B125" s="124"/>
      <c r="C125" s="124"/>
      <c r="D125" s="124"/>
      <c r="E125" s="124"/>
      <c r="F125" s="124"/>
      <c r="G125" s="124"/>
      <c r="H125" s="124"/>
      <c r="I125" s="124"/>
      <c r="J125" s="124"/>
      <c r="K125" s="124"/>
      <c r="L125" s="124"/>
      <c r="M125" s="124"/>
      <c r="N125" s="124"/>
      <c r="O125" s="124"/>
      <c r="P125" s="124"/>
      <c r="Q125" s="124"/>
      <c r="R125" s="124"/>
      <c r="S125" s="124"/>
      <c r="T125" s="124"/>
      <c r="U125" s="124"/>
      <c r="V125" s="124"/>
      <c r="W125" s="124"/>
      <c r="X125" s="124"/>
      <c r="Y125" s="124"/>
      <c r="Z125" s="124"/>
    </row>
    <row r="126" spans="1:26" ht="15.75" thickBot="1">
      <c r="A126" s="124"/>
      <c r="B126" s="124"/>
      <c r="C126" s="124"/>
      <c r="D126" s="124"/>
      <c r="E126" s="124"/>
      <c r="F126" s="124"/>
      <c r="G126" s="124"/>
      <c r="H126" s="124"/>
      <c r="I126" s="124"/>
      <c r="J126" s="124"/>
      <c r="K126" s="124"/>
      <c r="L126" s="124"/>
      <c r="M126" s="124"/>
      <c r="N126" s="124"/>
      <c r="O126" s="124"/>
      <c r="P126" s="124"/>
      <c r="Q126" s="124"/>
      <c r="R126" s="124"/>
      <c r="S126" s="124"/>
      <c r="T126" s="124"/>
      <c r="U126" s="124"/>
      <c r="V126" s="124"/>
      <c r="W126" s="124"/>
      <c r="X126" s="124"/>
      <c r="Y126" s="124"/>
      <c r="Z126" s="124"/>
    </row>
    <row r="127" spans="1:26" ht="15.75" thickBot="1">
      <c r="A127" s="124"/>
      <c r="B127" s="124"/>
      <c r="C127" s="124"/>
      <c r="D127" s="124"/>
      <c r="E127" s="124"/>
      <c r="F127" s="124"/>
      <c r="G127" s="124"/>
      <c r="H127" s="124"/>
      <c r="I127" s="124"/>
      <c r="J127" s="124"/>
      <c r="K127" s="124"/>
      <c r="L127" s="124"/>
      <c r="M127" s="124"/>
      <c r="N127" s="124"/>
      <c r="O127" s="124"/>
      <c r="P127" s="124"/>
      <c r="Q127" s="124"/>
      <c r="R127" s="124"/>
      <c r="S127" s="124"/>
      <c r="T127" s="124"/>
      <c r="U127" s="124"/>
      <c r="V127" s="124"/>
      <c r="W127" s="124"/>
      <c r="X127" s="124"/>
      <c r="Y127" s="124"/>
      <c r="Z127" s="124"/>
    </row>
    <row r="128" spans="1:26" ht="15.75" thickBot="1">
      <c r="A128" s="124"/>
      <c r="B128" s="124"/>
      <c r="C128" s="124"/>
      <c r="D128" s="124"/>
      <c r="E128" s="124"/>
      <c r="F128" s="124"/>
      <c r="G128" s="124"/>
      <c r="H128" s="124"/>
      <c r="I128" s="124"/>
      <c r="J128" s="124"/>
      <c r="K128" s="124"/>
      <c r="L128" s="124"/>
      <c r="M128" s="124"/>
      <c r="N128" s="124"/>
      <c r="O128" s="124"/>
      <c r="P128" s="124"/>
      <c r="Q128" s="124"/>
      <c r="R128" s="124"/>
      <c r="S128" s="124"/>
      <c r="T128" s="124"/>
      <c r="U128" s="124"/>
      <c r="V128" s="124"/>
      <c r="W128" s="124"/>
      <c r="X128" s="124"/>
      <c r="Y128" s="124"/>
      <c r="Z128" s="124"/>
    </row>
    <row r="129" spans="1:26" ht="15.75" thickBot="1">
      <c r="A129" s="124"/>
      <c r="B129" s="124"/>
      <c r="C129" s="124"/>
      <c r="D129" s="124"/>
      <c r="E129" s="124"/>
      <c r="F129" s="124"/>
      <c r="G129" s="124"/>
      <c r="H129" s="124"/>
      <c r="I129" s="124"/>
      <c r="J129" s="124"/>
      <c r="K129" s="124"/>
      <c r="L129" s="124"/>
      <c r="M129" s="124"/>
      <c r="N129" s="124"/>
      <c r="O129" s="124"/>
      <c r="P129" s="124"/>
      <c r="Q129" s="124"/>
      <c r="R129" s="124"/>
      <c r="S129" s="124"/>
      <c r="T129" s="124"/>
      <c r="U129" s="124"/>
      <c r="V129" s="124"/>
      <c r="W129" s="124"/>
      <c r="X129" s="124"/>
      <c r="Y129" s="124"/>
      <c r="Z129" s="124"/>
    </row>
    <row r="130" spans="1:26" ht="15.75" thickBot="1">
      <c r="A130" s="124"/>
      <c r="B130" s="124"/>
      <c r="C130" s="124"/>
      <c r="D130" s="124"/>
      <c r="E130" s="124"/>
      <c r="F130" s="124"/>
      <c r="G130" s="124"/>
      <c r="H130" s="124"/>
      <c r="I130" s="124"/>
      <c r="J130" s="124"/>
      <c r="K130" s="124"/>
      <c r="L130" s="124"/>
      <c r="M130" s="124"/>
      <c r="N130" s="124"/>
      <c r="O130" s="124"/>
      <c r="P130" s="124"/>
      <c r="Q130" s="124"/>
      <c r="R130" s="124"/>
      <c r="S130" s="124"/>
      <c r="T130" s="124"/>
      <c r="U130" s="124"/>
      <c r="V130" s="124"/>
      <c r="W130" s="124"/>
      <c r="X130" s="124"/>
      <c r="Y130" s="124"/>
      <c r="Z130" s="124"/>
    </row>
    <row r="131" spans="1:26" ht="15.75" thickBot="1">
      <c r="A131" s="124"/>
      <c r="B131" s="124"/>
      <c r="C131" s="124"/>
      <c r="D131" s="124"/>
      <c r="E131" s="124"/>
      <c r="F131" s="124"/>
      <c r="G131" s="124"/>
      <c r="H131" s="124"/>
      <c r="I131" s="124"/>
      <c r="J131" s="124"/>
      <c r="K131" s="124"/>
      <c r="L131" s="124"/>
      <c r="M131" s="124"/>
      <c r="N131" s="124"/>
      <c r="O131" s="124"/>
      <c r="P131" s="124"/>
      <c r="Q131" s="124"/>
      <c r="R131" s="124"/>
      <c r="S131" s="124"/>
      <c r="T131" s="124"/>
      <c r="U131" s="124"/>
      <c r="V131" s="124"/>
      <c r="W131" s="124"/>
      <c r="X131" s="124"/>
      <c r="Y131" s="124"/>
      <c r="Z131" s="124"/>
    </row>
    <row r="132" spans="1:26" ht="15.75" thickBot="1">
      <c r="A132" s="124"/>
      <c r="B132" s="124"/>
      <c r="C132" s="124"/>
      <c r="D132" s="124"/>
      <c r="E132" s="124"/>
      <c r="F132" s="124"/>
      <c r="G132" s="124"/>
      <c r="H132" s="124"/>
      <c r="I132" s="124"/>
      <c r="J132" s="124"/>
      <c r="K132" s="124"/>
      <c r="L132" s="124"/>
      <c r="M132" s="124"/>
      <c r="N132" s="124"/>
      <c r="O132" s="124"/>
      <c r="P132" s="124"/>
      <c r="Q132" s="124"/>
      <c r="R132" s="124"/>
      <c r="S132" s="124"/>
      <c r="T132" s="124"/>
      <c r="U132" s="124"/>
      <c r="V132" s="124"/>
      <c r="W132" s="124"/>
      <c r="X132" s="124"/>
      <c r="Y132" s="124"/>
      <c r="Z132" s="124"/>
    </row>
    <row r="133" spans="1:26" ht="15.75" thickBot="1">
      <c r="A133" s="124"/>
      <c r="B133" s="124"/>
      <c r="C133" s="124"/>
      <c r="D133" s="124"/>
      <c r="E133" s="124"/>
      <c r="F133" s="124"/>
      <c r="G133" s="124"/>
      <c r="H133" s="124"/>
      <c r="I133" s="124"/>
      <c r="J133" s="124"/>
      <c r="K133" s="124"/>
      <c r="L133" s="124"/>
      <c r="M133" s="124"/>
      <c r="N133" s="124"/>
      <c r="O133" s="124"/>
      <c r="P133" s="124"/>
      <c r="Q133" s="124"/>
      <c r="R133" s="124"/>
      <c r="S133" s="124"/>
      <c r="T133" s="124"/>
      <c r="U133" s="124"/>
      <c r="V133" s="124"/>
      <c r="W133" s="124"/>
      <c r="X133" s="124"/>
      <c r="Y133" s="124"/>
      <c r="Z133" s="124"/>
    </row>
    <row r="134" spans="1:26" ht="15.75" thickBot="1">
      <c r="A134" s="124"/>
      <c r="B134" s="124"/>
      <c r="C134" s="124"/>
      <c r="D134" s="124"/>
      <c r="E134" s="124"/>
      <c r="F134" s="124"/>
      <c r="G134" s="124"/>
      <c r="H134" s="124"/>
      <c r="I134" s="124"/>
      <c r="J134" s="124"/>
      <c r="K134" s="124"/>
      <c r="L134" s="124"/>
      <c r="M134" s="124"/>
      <c r="N134" s="124"/>
      <c r="O134" s="124"/>
      <c r="P134" s="124"/>
      <c r="Q134" s="124"/>
      <c r="R134" s="124"/>
      <c r="S134" s="124"/>
      <c r="T134" s="124"/>
      <c r="U134" s="124"/>
      <c r="V134" s="124"/>
      <c r="W134" s="124"/>
      <c r="X134" s="124"/>
      <c r="Y134" s="124"/>
      <c r="Z134" s="124"/>
    </row>
    <row r="135" spans="1:26" ht="15.75" thickBot="1">
      <c r="A135" s="124"/>
      <c r="B135" s="124"/>
      <c r="C135" s="124"/>
      <c r="D135" s="124"/>
      <c r="E135" s="124"/>
      <c r="F135" s="124"/>
      <c r="G135" s="124"/>
      <c r="H135" s="124"/>
      <c r="I135" s="124"/>
      <c r="J135" s="124"/>
      <c r="K135" s="124"/>
      <c r="L135" s="124"/>
      <c r="M135" s="124"/>
      <c r="N135" s="124"/>
      <c r="O135" s="124"/>
      <c r="P135" s="124"/>
      <c r="Q135" s="124"/>
      <c r="R135" s="124"/>
      <c r="S135" s="124"/>
      <c r="T135" s="124"/>
      <c r="U135" s="124"/>
      <c r="V135" s="124"/>
      <c r="W135" s="124"/>
      <c r="X135" s="124"/>
      <c r="Y135" s="124"/>
      <c r="Z135" s="124"/>
    </row>
    <row r="136" spans="1:26" ht="15.75" thickBot="1">
      <c r="A136" s="124"/>
      <c r="B136" s="124"/>
      <c r="C136" s="124"/>
      <c r="D136" s="124"/>
      <c r="E136" s="124"/>
      <c r="F136" s="124"/>
      <c r="G136" s="124"/>
      <c r="H136" s="124"/>
      <c r="I136" s="124"/>
      <c r="J136" s="124"/>
      <c r="K136" s="124"/>
      <c r="L136" s="124"/>
      <c r="M136" s="124"/>
      <c r="N136" s="124"/>
      <c r="O136" s="124"/>
      <c r="P136" s="124"/>
      <c r="Q136" s="124"/>
      <c r="R136" s="124"/>
      <c r="S136" s="124"/>
      <c r="T136" s="124"/>
      <c r="U136" s="124"/>
      <c r="V136" s="124"/>
      <c r="W136" s="124"/>
      <c r="X136" s="124"/>
      <c r="Y136" s="124"/>
      <c r="Z136" s="124"/>
    </row>
    <row r="137" spans="1:26" ht="15.75" thickBot="1">
      <c r="A137" s="124"/>
      <c r="B137" s="124"/>
      <c r="C137" s="124"/>
      <c r="D137" s="124"/>
      <c r="E137" s="124"/>
      <c r="F137" s="124"/>
      <c r="G137" s="124"/>
      <c r="H137" s="124"/>
      <c r="I137" s="124"/>
      <c r="J137" s="124"/>
      <c r="K137" s="124"/>
      <c r="L137" s="124"/>
      <c r="M137" s="124"/>
      <c r="N137" s="124"/>
      <c r="O137" s="124"/>
      <c r="P137" s="124"/>
      <c r="Q137" s="124"/>
      <c r="R137" s="124"/>
      <c r="S137" s="124"/>
      <c r="T137" s="124"/>
      <c r="U137" s="124"/>
      <c r="V137" s="124"/>
      <c r="W137" s="124"/>
      <c r="X137" s="124"/>
      <c r="Y137" s="124"/>
      <c r="Z137" s="124"/>
    </row>
    <row r="138" spans="1:26" ht="15.75" thickBot="1">
      <c r="A138" s="124"/>
      <c r="B138" s="124"/>
      <c r="C138" s="124"/>
      <c r="D138" s="124"/>
      <c r="E138" s="124"/>
      <c r="F138" s="124"/>
      <c r="G138" s="124"/>
      <c r="H138" s="124"/>
      <c r="I138" s="124"/>
      <c r="J138" s="124"/>
      <c r="K138" s="124"/>
      <c r="L138" s="124"/>
      <c r="M138" s="124"/>
      <c r="N138" s="124"/>
      <c r="O138" s="124"/>
      <c r="P138" s="124"/>
      <c r="Q138" s="124"/>
      <c r="R138" s="124"/>
      <c r="S138" s="124"/>
      <c r="T138" s="124"/>
      <c r="U138" s="124"/>
      <c r="V138" s="124"/>
      <c r="W138" s="124"/>
      <c r="X138" s="124"/>
      <c r="Y138" s="124"/>
      <c r="Z138" s="124"/>
    </row>
    <row r="139" spans="1:26" ht="15.75" thickBot="1">
      <c r="A139" s="124"/>
      <c r="B139" s="124"/>
      <c r="C139" s="124"/>
      <c r="D139" s="124"/>
      <c r="E139" s="124"/>
      <c r="F139" s="124"/>
      <c r="G139" s="124"/>
      <c r="H139" s="124"/>
      <c r="I139" s="124"/>
      <c r="J139" s="124"/>
      <c r="K139" s="124"/>
      <c r="L139" s="124"/>
      <c r="M139" s="124"/>
      <c r="N139" s="124"/>
      <c r="O139" s="124"/>
      <c r="P139" s="124"/>
      <c r="Q139" s="124"/>
      <c r="R139" s="124"/>
      <c r="S139" s="124"/>
      <c r="T139" s="124"/>
      <c r="U139" s="124"/>
      <c r="V139" s="124"/>
      <c r="W139" s="124"/>
      <c r="X139" s="124"/>
      <c r="Y139" s="124"/>
      <c r="Z139" s="124"/>
    </row>
    <row r="140" spans="1:26" ht="15.75" thickBot="1">
      <c r="A140" s="124"/>
      <c r="B140" s="124"/>
      <c r="C140" s="124"/>
      <c r="D140" s="124"/>
      <c r="E140" s="124"/>
      <c r="F140" s="124"/>
      <c r="G140" s="124"/>
      <c r="H140" s="124"/>
      <c r="I140" s="124"/>
      <c r="J140" s="124"/>
      <c r="K140" s="124"/>
      <c r="L140" s="124"/>
      <c r="M140" s="124"/>
      <c r="N140" s="124"/>
      <c r="O140" s="124"/>
      <c r="P140" s="124"/>
      <c r="Q140" s="124"/>
      <c r="R140" s="124"/>
      <c r="S140" s="124"/>
      <c r="T140" s="124"/>
      <c r="U140" s="124"/>
      <c r="V140" s="124"/>
      <c r="W140" s="124"/>
      <c r="X140" s="124"/>
      <c r="Y140" s="124"/>
      <c r="Z140" s="124"/>
    </row>
    <row r="141" spans="1:26" ht="15.75" thickBot="1">
      <c r="A141" s="124"/>
      <c r="B141" s="124"/>
      <c r="C141" s="124"/>
      <c r="D141" s="124"/>
      <c r="E141" s="124"/>
      <c r="F141" s="124"/>
      <c r="G141" s="124"/>
      <c r="H141" s="124"/>
      <c r="I141" s="124"/>
      <c r="J141" s="124"/>
      <c r="K141" s="124"/>
      <c r="L141" s="124"/>
      <c r="M141" s="124"/>
      <c r="N141" s="124"/>
      <c r="O141" s="124"/>
      <c r="P141" s="124"/>
      <c r="Q141" s="124"/>
      <c r="R141" s="124"/>
      <c r="S141" s="124"/>
      <c r="T141" s="124"/>
      <c r="U141" s="124"/>
      <c r="V141" s="124"/>
      <c r="W141" s="124"/>
      <c r="X141" s="124"/>
      <c r="Y141" s="124"/>
      <c r="Z141" s="124"/>
    </row>
    <row r="142" spans="1:26" ht="15.75" thickBot="1">
      <c r="A142" s="124"/>
      <c r="B142" s="124"/>
      <c r="C142" s="124"/>
      <c r="D142" s="124"/>
      <c r="E142" s="124"/>
      <c r="F142" s="124"/>
      <c r="G142" s="124"/>
      <c r="H142" s="124"/>
      <c r="I142" s="124"/>
      <c r="J142" s="124"/>
      <c r="K142" s="124"/>
      <c r="L142" s="124"/>
      <c r="M142" s="124"/>
      <c r="N142" s="124"/>
      <c r="O142" s="124"/>
      <c r="P142" s="124"/>
      <c r="Q142" s="124"/>
      <c r="R142" s="124"/>
      <c r="S142" s="124"/>
      <c r="T142" s="124"/>
      <c r="U142" s="124"/>
      <c r="V142" s="124"/>
      <c r="W142" s="124"/>
      <c r="X142" s="124"/>
      <c r="Y142" s="124"/>
      <c r="Z142" s="124"/>
    </row>
    <row r="143" spans="1:26" ht="15.75" thickBot="1">
      <c r="A143" s="124"/>
      <c r="B143" s="124"/>
      <c r="C143" s="124"/>
      <c r="D143" s="124"/>
      <c r="E143" s="124"/>
      <c r="F143" s="124"/>
      <c r="G143" s="124"/>
      <c r="H143" s="124"/>
      <c r="I143" s="124"/>
      <c r="J143" s="124"/>
      <c r="K143" s="124"/>
      <c r="L143" s="124"/>
      <c r="M143" s="124"/>
      <c r="N143" s="124"/>
      <c r="O143" s="124"/>
      <c r="P143" s="124"/>
      <c r="Q143" s="124"/>
      <c r="R143" s="124"/>
      <c r="S143" s="124"/>
      <c r="T143" s="124"/>
      <c r="U143" s="124"/>
      <c r="V143" s="124"/>
      <c r="W143" s="124"/>
      <c r="X143" s="124"/>
      <c r="Y143" s="124"/>
      <c r="Z143" s="124"/>
    </row>
    <row r="144" spans="1:26" ht="15.75" thickBot="1">
      <c r="A144" s="124"/>
      <c r="B144" s="124"/>
      <c r="C144" s="124"/>
      <c r="D144" s="124"/>
      <c r="E144" s="124"/>
      <c r="F144" s="124"/>
      <c r="G144" s="124"/>
      <c r="H144" s="124"/>
      <c r="I144" s="124"/>
      <c r="J144" s="124"/>
      <c r="K144" s="124"/>
      <c r="L144" s="124"/>
      <c r="M144" s="124"/>
      <c r="N144" s="124"/>
      <c r="O144" s="124"/>
      <c r="P144" s="124"/>
      <c r="Q144" s="124"/>
      <c r="R144" s="124"/>
      <c r="S144" s="124"/>
      <c r="T144" s="124"/>
      <c r="U144" s="124"/>
      <c r="V144" s="124"/>
      <c r="W144" s="124"/>
      <c r="X144" s="124"/>
      <c r="Y144" s="124"/>
      <c r="Z144" s="124"/>
    </row>
    <row r="145" spans="1:26" ht="15.75" thickBot="1">
      <c r="A145" s="124"/>
      <c r="B145" s="124"/>
      <c r="C145" s="124"/>
      <c r="D145" s="124"/>
      <c r="E145" s="124"/>
      <c r="F145" s="124"/>
      <c r="G145" s="124"/>
      <c r="H145" s="124"/>
      <c r="I145" s="124"/>
      <c r="J145" s="124"/>
      <c r="K145" s="124"/>
      <c r="L145" s="124"/>
      <c r="M145" s="124"/>
      <c r="N145" s="124"/>
      <c r="O145" s="124"/>
      <c r="P145" s="124"/>
      <c r="Q145" s="124"/>
      <c r="R145" s="124"/>
      <c r="S145" s="124"/>
      <c r="T145" s="124"/>
      <c r="U145" s="124"/>
      <c r="V145" s="124"/>
      <c r="W145" s="124"/>
      <c r="X145" s="124"/>
      <c r="Y145" s="124"/>
      <c r="Z145" s="124"/>
    </row>
    <row r="146" spans="1:26" ht="15.75" thickBot="1">
      <c r="A146" s="124"/>
      <c r="B146" s="124"/>
      <c r="C146" s="124"/>
      <c r="D146" s="124"/>
      <c r="E146" s="124"/>
      <c r="F146" s="124"/>
      <c r="G146" s="124"/>
      <c r="H146" s="124"/>
      <c r="I146" s="124"/>
      <c r="J146" s="124"/>
      <c r="K146" s="124"/>
      <c r="L146" s="124"/>
      <c r="M146" s="124"/>
      <c r="N146" s="124"/>
      <c r="O146" s="124"/>
      <c r="P146" s="124"/>
      <c r="Q146" s="124"/>
      <c r="R146" s="124"/>
      <c r="S146" s="124"/>
      <c r="T146" s="124"/>
      <c r="U146" s="124"/>
      <c r="V146" s="124"/>
      <c r="W146" s="124"/>
      <c r="X146" s="124"/>
      <c r="Y146" s="124"/>
      <c r="Z146" s="124"/>
    </row>
    <row r="147" spans="1:26" ht="15.75" thickBot="1">
      <c r="A147" s="124"/>
      <c r="B147" s="124"/>
      <c r="C147" s="124"/>
      <c r="D147" s="124"/>
      <c r="E147" s="124"/>
      <c r="F147" s="124"/>
      <c r="G147" s="124"/>
      <c r="H147" s="124"/>
      <c r="I147" s="124"/>
      <c r="J147" s="124"/>
      <c r="K147" s="124"/>
      <c r="L147" s="124"/>
      <c r="M147" s="124"/>
      <c r="N147" s="124"/>
      <c r="O147" s="124"/>
      <c r="P147" s="124"/>
      <c r="Q147" s="124"/>
      <c r="R147" s="124"/>
      <c r="S147" s="124"/>
      <c r="T147" s="124"/>
      <c r="U147" s="124"/>
      <c r="V147" s="124"/>
      <c r="W147" s="124"/>
      <c r="X147" s="124"/>
      <c r="Y147" s="124"/>
      <c r="Z147" s="124"/>
    </row>
    <row r="148" spans="1:26" ht="15.75" thickBot="1">
      <c r="A148" s="124"/>
      <c r="B148" s="124"/>
      <c r="C148" s="124"/>
      <c r="D148" s="124"/>
      <c r="E148" s="124"/>
      <c r="F148" s="124"/>
      <c r="G148" s="124"/>
      <c r="H148" s="124"/>
      <c r="I148" s="124"/>
      <c r="J148" s="124"/>
      <c r="K148" s="124"/>
      <c r="L148" s="124"/>
      <c r="M148" s="124"/>
      <c r="N148" s="124"/>
      <c r="O148" s="124"/>
      <c r="P148" s="124"/>
      <c r="Q148" s="124"/>
      <c r="R148" s="124"/>
      <c r="S148" s="124"/>
      <c r="T148" s="124"/>
      <c r="U148" s="124"/>
      <c r="V148" s="124"/>
      <c r="W148" s="124"/>
      <c r="X148" s="124"/>
      <c r="Y148" s="124"/>
      <c r="Z148" s="124"/>
    </row>
    <row r="149" spans="1:26" ht="15.75" thickBot="1">
      <c r="A149" s="124"/>
      <c r="B149" s="124"/>
      <c r="C149" s="124"/>
      <c r="D149" s="124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  <c r="Z149" s="124"/>
    </row>
    <row r="150" spans="1:26" ht="15.75" thickBot="1">
      <c r="A150" s="124"/>
      <c r="B150" s="124"/>
      <c r="C150" s="124"/>
      <c r="D150" s="124"/>
      <c r="E150" s="124"/>
      <c r="F150" s="124"/>
      <c r="G150" s="124"/>
      <c r="H150" s="124"/>
      <c r="I150" s="124"/>
      <c r="J150" s="124"/>
      <c r="K150" s="124"/>
      <c r="L150" s="124"/>
      <c r="M150" s="124"/>
      <c r="N150" s="124"/>
      <c r="O150" s="124"/>
      <c r="P150" s="124"/>
      <c r="Q150" s="124"/>
      <c r="R150" s="124"/>
      <c r="S150" s="124"/>
      <c r="T150" s="124"/>
      <c r="U150" s="124"/>
      <c r="V150" s="124"/>
      <c r="W150" s="124"/>
      <c r="X150" s="124"/>
      <c r="Y150" s="124"/>
      <c r="Z150" s="124"/>
    </row>
    <row r="151" spans="1:26" ht="15.75" thickBot="1">
      <c r="A151" s="124"/>
      <c r="B151" s="124"/>
      <c r="C151" s="124"/>
      <c r="D151" s="124"/>
      <c r="E151" s="124"/>
      <c r="F151" s="124"/>
      <c r="G151" s="124"/>
      <c r="H151" s="124"/>
      <c r="I151" s="124"/>
      <c r="J151" s="124"/>
      <c r="K151" s="124"/>
      <c r="L151" s="124"/>
      <c r="M151" s="124"/>
      <c r="N151" s="124"/>
      <c r="O151" s="124"/>
      <c r="P151" s="124"/>
      <c r="Q151" s="124"/>
      <c r="R151" s="124"/>
      <c r="S151" s="124"/>
      <c r="T151" s="124"/>
      <c r="U151" s="124"/>
      <c r="V151" s="124"/>
      <c r="W151" s="124"/>
      <c r="X151" s="124"/>
      <c r="Y151" s="124"/>
      <c r="Z151" s="124"/>
    </row>
    <row r="152" spans="1:26" ht="15.75" thickBot="1">
      <c r="A152" s="124"/>
      <c r="B152" s="124"/>
      <c r="C152" s="124"/>
      <c r="D152" s="124"/>
      <c r="E152" s="124"/>
      <c r="F152" s="124"/>
      <c r="G152" s="124"/>
      <c r="H152" s="124"/>
      <c r="I152" s="124"/>
      <c r="J152" s="124"/>
      <c r="K152" s="124"/>
      <c r="L152" s="124"/>
      <c r="M152" s="124"/>
      <c r="N152" s="124"/>
      <c r="O152" s="124"/>
      <c r="P152" s="124"/>
      <c r="Q152" s="124"/>
      <c r="R152" s="124"/>
      <c r="S152" s="124"/>
      <c r="T152" s="124"/>
      <c r="U152" s="124"/>
      <c r="V152" s="124"/>
      <c r="W152" s="124"/>
      <c r="X152" s="124"/>
      <c r="Y152" s="124"/>
      <c r="Z152" s="124"/>
    </row>
    <row r="153" spans="1:26" ht="15.75" thickBot="1">
      <c r="A153" s="124"/>
      <c r="B153" s="124"/>
      <c r="C153" s="124"/>
      <c r="D153" s="124"/>
      <c r="E153" s="124"/>
      <c r="F153" s="124"/>
      <c r="G153" s="124"/>
      <c r="H153" s="124"/>
      <c r="I153" s="124"/>
      <c r="J153" s="124"/>
      <c r="K153" s="124"/>
      <c r="L153" s="124"/>
      <c r="M153" s="124"/>
      <c r="N153" s="124"/>
      <c r="O153" s="124"/>
      <c r="P153" s="124"/>
      <c r="Q153" s="124"/>
      <c r="R153" s="124"/>
      <c r="S153" s="124"/>
      <c r="T153" s="124"/>
      <c r="U153" s="124"/>
      <c r="V153" s="124"/>
      <c r="W153" s="124"/>
      <c r="X153" s="124"/>
      <c r="Y153" s="124"/>
      <c r="Z153" s="124"/>
    </row>
    <row r="154" spans="1:26" ht="15.75" thickBot="1">
      <c r="A154" s="124"/>
      <c r="B154" s="124"/>
      <c r="C154" s="124"/>
      <c r="D154" s="124"/>
      <c r="E154" s="124"/>
      <c r="F154" s="124"/>
      <c r="G154" s="124"/>
      <c r="H154" s="124"/>
      <c r="I154" s="124"/>
      <c r="J154" s="124"/>
      <c r="K154" s="124"/>
      <c r="L154" s="124"/>
      <c r="M154" s="124"/>
      <c r="N154" s="124"/>
      <c r="O154" s="124"/>
      <c r="P154" s="124"/>
      <c r="Q154" s="124"/>
      <c r="R154" s="124"/>
      <c r="S154" s="124"/>
      <c r="T154" s="124"/>
      <c r="U154" s="124"/>
      <c r="V154" s="124"/>
      <c r="W154" s="124"/>
      <c r="X154" s="124"/>
      <c r="Y154" s="124"/>
      <c r="Z154" s="124"/>
    </row>
    <row r="155" spans="1:26" ht="15.75" thickBot="1">
      <c r="A155" s="124"/>
      <c r="B155" s="124"/>
      <c r="C155" s="124"/>
      <c r="D155" s="124"/>
      <c r="E155" s="124"/>
      <c r="F155" s="124"/>
      <c r="G155" s="124"/>
      <c r="H155" s="124"/>
      <c r="I155" s="124"/>
      <c r="J155" s="124"/>
      <c r="K155" s="124"/>
      <c r="L155" s="124"/>
      <c r="M155" s="124"/>
      <c r="N155" s="124"/>
      <c r="O155" s="124"/>
      <c r="P155" s="124"/>
      <c r="Q155" s="124"/>
      <c r="R155" s="124"/>
      <c r="S155" s="124"/>
      <c r="T155" s="124"/>
      <c r="U155" s="124"/>
      <c r="V155" s="124"/>
      <c r="W155" s="124"/>
      <c r="X155" s="124"/>
      <c r="Y155" s="124"/>
      <c r="Z155" s="124"/>
    </row>
    <row r="156" spans="1:26" ht="15.75" thickBot="1">
      <c r="A156" s="124"/>
      <c r="B156" s="124"/>
      <c r="C156" s="124"/>
      <c r="D156" s="124"/>
      <c r="E156" s="124"/>
      <c r="F156" s="124"/>
      <c r="G156" s="124"/>
      <c r="H156" s="124"/>
      <c r="I156" s="124"/>
      <c r="J156" s="124"/>
      <c r="K156" s="124"/>
      <c r="L156" s="124"/>
      <c r="M156" s="124"/>
      <c r="N156" s="124"/>
      <c r="O156" s="124"/>
      <c r="P156" s="124"/>
      <c r="Q156" s="124"/>
      <c r="R156" s="124"/>
      <c r="S156" s="124"/>
      <c r="T156" s="124"/>
      <c r="U156" s="124"/>
      <c r="V156" s="124"/>
      <c r="W156" s="124"/>
      <c r="X156" s="124"/>
      <c r="Y156" s="124"/>
      <c r="Z156" s="124"/>
    </row>
    <row r="157" spans="1:26" ht="15.75" thickBot="1">
      <c r="A157" s="124"/>
      <c r="B157" s="124"/>
      <c r="C157" s="124"/>
      <c r="D157" s="124"/>
      <c r="E157" s="124"/>
      <c r="F157" s="124"/>
      <c r="G157" s="124"/>
      <c r="H157" s="124"/>
      <c r="I157" s="124"/>
      <c r="J157" s="124"/>
      <c r="K157" s="124"/>
      <c r="L157" s="124"/>
      <c r="M157" s="124"/>
      <c r="N157" s="124"/>
      <c r="O157" s="124"/>
      <c r="P157" s="124"/>
      <c r="Q157" s="124"/>
      <c r="R157" s="124"/>
      <c r="S157" s="124"/>
      <c r="T157" s="124"/>
      <c r="U157" s="124"/>
      <c r="V157" s="124"/>
      <c r="W157" s="124"/>
      <c r="X157" s="124"/>
      <c r="Y157" s="124"/>
      <c r="Z157" s="124"/>
    </row>
    <row r="158" spans="1:26" ht="15.75" thickBot="1">
      <c r="A158" s="124"/>
      <c r="B158" s="124"/>
      <c r="C158" s="124"/>
      <c r="D158" s="124"/>
      <c r="E158" s="124"/>
      <c r="F158" s="124"/>
      <c r="G158" s="124"/>
      <c r="H158" s="124"/>
      <c r="I158" s="124"/>
      <c r="J158" s="124"/>
      <c r="K158" s="124"/>
      <c r="L158" s="124"/>
      <c r="M158" s="124"/>
      <c r="N158" s="124"/>
      <c r="O158" s="124"/>
      <c r="P158" s="124"/>
      <c r="Q158" s="124"/>
      <c r="R158" s="124"/>
      <c r="S158" s="124"/>
      <c r="T158" s="124"/>
      <c r="U158" s="124"/>
      <c r="V158" s="124"/>
      <c r="W158" s="124"/>
      <c r="X158" s="124"/>
      <c r="Y158" s="124"/>
      <c r="Z158" s="124"/>
    </row>
    <row r="159" spans="1:26" ht="15.75" thickBot="1">
      <c r="A159" s="124"/>
      <c r="B159" s="124"/>
      <c r="C159" s="124"/>
      <c r="D159" s="124"/>
      <c r="E159" s="124"/>
      <c r="F159" s="124"/>
      <c r="G159" s="124"/>
      <c r="H159" s="124"/>
      <c r="I159" s="124"/>
      <c r="J159" s="124"/>
      <c r="K159" s="124"/>
      <c r="L159" s="124"/>
      <c r="M159" s="124"/>
      <c r="N159" s="124"/>
      <c r="O159" s="124"/>
      <c r="P159" s="124"/>
      <c r="Q159" s="124"/>
      <c r="R159" s="124"/>
      <c r="S159" s="124"/>
      <c r="T159" s="124"/>
      <c r="U159" s="124"/>
      <c r="V159" s="124"/>
      <c r="W159" s="124"/>
      <c r="X159" s="124"/>
      <c r="Y159" s="124"/>
      <c r="Z159" s="124"/>
    </row>
    <row r="160" spans="1:26" ht="15.75" thickBot="1">
      <c r="A160" s="124"/>
      <c r="B160" s="124"/>
      <c r="C160" s="124"/>
      <c r="D160" s="124"/>
      <c r="E160" s="124"/>
      <c r="F160" s="124"/>
      <c r="G160" s="124"/>
      <c r="H160" s="124"/>
      <c r="I160" s="124"/>
      <c r="J160" s="124"/>
      <c r="K160" s="124"/>
      <c r="L160" s="124"/>
      <c r="M160" s="124"/>
      <c r="N160" s="124"/>
      <c r="O160" s="124"/>
      <c r="P160" s="124"/>
      <c r="Q160" s="124"/>
      <c r="R160" s="124"/>
      <c r="S160" s="124"/>
      <c r="T160" s="124"/>
      <c r="U160" s="124"/>
      <c r="V160" s="124"/>
      <c r="W160" s="124"/>
      <c r="X160" s="124"/>
      <c r="Y160" s="124"/>
      <c r="Z160" s="124"/>
    </row>
    <row r="161" spans="1:26" ht="15.75" thickBot="1">
      <c r="A161" s="124"/>
      <c r="B161" s="124"/>
      <c r="C161" s="124"/>
      <c r="D161" s="124"/>
      <c r="E161" s="124"/>
      <c r="F161" s="124"/>
      <c r="G161" s="124"/>
      <c r="H161" s="124"/>
      <c r="I161" s="124"/>
      <c r="J161" s="124"/>
      <c r="K161" s="124"/>
      <c r="L161" s="124"/>
      <c r="M161" s="124"/>
      <c r="N161" s="124"/>
      <c r="O161" s="124"/>
      <c r="P161" s="124"/>
      <c r="Q161" s="124"/>
      <c r="R161" s="124"/>
      <c r="S161" s="124"/>
      <c r="T161" s="124"/>
      <c r="U161" s="124"/>
      <c r="V161" s="124"/>
      <c r="W161" s="124"/>
      <c r="X161" s="124"/>
      <c r="Y161" s="124"/>
      <c r="Z161" s="124"/>
    </row>
    <row r="162" spans="1:26" ht="15.75" thickBot="1">
      <c r="A162" s="124"/>
      <c r="B162" s="124"/>
      <c r="C162" s="124"/>
      <c r="D162" s="124"/>
      <c r="E162" s="124"/>
      <c r="F162" s="124"/>
      <c r="G162" s="124"/>
      <c r="H162" s="124"/>
      <c r="I162" s="124"/>
      <c r="J162" s="124"/>
      <c r="K162" s="124"/>
      <c r="L162" s="124"/>
      <c r="M162" s="124"/>
      <c r="N162" s="124"/>
      <c r="O162" s="124"/>
      <c r="P162" s="124"/>
      <c r="Q162" s="124"/>
      <c r="R162" s="124"/>
      <c r="S162" s="124"/>
      <c r="T162" s="124"/>
      <c r="U162" s="124"/>
      <c r="V162" s="124"/>
      <c r="W162" s="124"/>
      <c r="X162" s="124"/>
      <c r="Y162" s="124"/>
      <c r="Z162" s="124"/>
    </row>
    <row r="163" spans="1:26" ht="15.75" thickBot="1">
      <c r="A163" s="124"/>
      <c r="B163" s="124"/>
      <c r="C163" s="124"/>
      <c r="D163" s="124"/>
      <c r="E163" s="124"/>
      <c r="F163" s="124"/>
      <c r="G163" s="124"/>
      <c r="H163" s="124"/>
      <c r="I163" s="124"/>
      <c r="J163" s="124"/>
      <c r="K163" s="124"/>
      <c r="L163" s="124"/>
      <c r="M163" s="124"/>
      <c r="N163" s="124"/>
      <c r="O163" s="124"/>
      <c r="P163" s="124"/>
      <c r="Q163" s="124"/>
      <c r="R163" s="124"/>
      <c r="S163" s="124"/>
      <c r="T163" s="124"/>
      <c r="U163" s="124"/>
      <c r="V163" s="124"/>
      <c r="W163" s="124"/>
      <c r="X163" s="124"/>
      <c r="Y163" s="124"/>
      <c r="Z163" s="124"/>
    </row>
    <row r="164" spans="1:26" ht="15.75" thickBot="1">
      <c r="A164" s="124"/>
      <c r="B164" s="124"/>
      <c r="C164" s="124"/>
      <c r="D164" s="124"/>
      <c r="E164" s="124"/>
      <c r="F164" s="124"/>
      <c r="G164" s="124"/>
      <c r="H164" s="124"/>
      <c r="I164" s="124"/>
      <c r="J164" s="124"/>
      <c r="K164" s="124"/>
      <c r="L164" s="124"/>
      <c r="M164" s="124"/>
      <c r="N164" s="124"/>
      <c r="O164" s="124"/>
      <c r="P164" s="124"/>
      <c r="Q164" s="124"/>
      <c r="R164" s="124"/>
      <c r="S164" s="124"/>
      <c r="T164" s="124"/>
      <c r="U164" s="124"/>
      <c r="V164" s="124"/>
      <c r="W164" s="124"/>
      <c r="X164" s="124"/>
      <c r="Y164" s="124"/>
      <c r="Z164" s="124"/>
    </row>
    <row r="165" spans="1:26" ht="15.75" thickBot="1">
      <c r="A165" s="124"/>
      <c r="B165" s="124"/>
      <c r="C165" s="124"/>
      <c r="D165" s="124"/>
      <c r="E165" s="124"/>
      <c r="F165" s="124"/>
      <c r="G165" s="124"/>
      <c r="H165" s="124"/>
      <c r="I165" s="124"/>
      <c r="J165" s="124"/>
      <c r="K165" s="124"/>
      <c r="L165" s="124"/>
      <c r="M165" s="124"/>
      <c r="N165" s="124"/>
      <c r="O165" s="124"/>
      <c r="P165" s="124"/>
      <c r="Q165" s="124"/>
      <c r="R165" s="124"/>
      <c r="S165" s="124"/>
      <c r="T165" s="124"/>
      <c r="U165" s="124"/>
      <c r="V165" s="124"/>
      <c r="W165" s="124"/>
      <c r="X165" s="124"/>
      <c r="Y165" s="124"/>
      <c r="Z165" s="124"/>
    </row>
    <row r="166" spans="1:26" ht="15.75" thickBot="1">
      <c r="A166" s="124"/>
      <c r="B166" s="124"/>
      <c r="C166" s="124"/>
      <c r="D166" s="124"/>
      <c r="E166" s="124"/>
      <c r="F166" s="124"/>
      <c r="G166" s="124"/>
      <c r="H166" s="124"/>
      <c r="I166" s="124"/>
      <c r="J166" s="124"/>
      <c r="K166" s="124"/>
      <c r="L166" s="124"/>
      <c r="M166" s="124"/>
      <c r="N166" s="124"/>
      <c r="O166" s="124"/>
      <c r="P166" s="124"/>
      <c r="Q166" s="124"/>
      <c r="R166" s="124"/>
      <c r="S166" s="124"/>
      <c r="T166" s="124"/>
      <c r="U166" s="124"/>
      <c r="V166" s="124"/>
      <c r="W166" s="124"/>
      <c r="X166" s="124"/>
      <c r="Y166" s="124"/>
      <c r="Z166" s="124"/>
    </row>
    <row r="167" spans="1:26" ht="15.75" thickBot="1">
      <c r="A167" s="124"/>
      <c r="B167" s="124"/>
      <c r="C167" s="124"/>
      <c r="D167" s="124"/>
      <c r="E167" s="124"/>
      <c r="F167" s="124"/>
      <c r="G167" s="124"/>
      <c r="H167" s="124"/>
      <c r="I167" s="124"/>
      <c r="J167" s="124"/>
      <c r="K167" s="124"/>
      <c r="L167" s="124"/>
      <c r="M167" s="124"/>
      <c r="N167" s="124"/>
      <c r="O167" s="124"/>
      <c r="P167" s="124"/>
      <c r="Q167" s="124"/>
      <c r="R167" s="124"/>
      <c r="S167" s="124"/>
      <c r="T167" s="124"/>
      <c r="U167" s="124"/>
      <c r="V167" s="124"/>
      <c r="W167" s="124"/>
      <c r="X167" s="124"/>
      <c r="Y167" s="124"/>
      <c r="Z167" s="124"/>
    </row>
    <row r="168" spans="1:26" ht="15.75" thickBot="1">
      <c r="A168" s="124"/>
      <c r="B168" s="124"/>
      <c r="C168" s="124"/>
      <c r="D168" s="124"/>
      <c r="E168" s="124"/>
      <c r="F168" s="124"/>
      <c r="G168" s="124"/>
      <c r="H168" s="124"/>
      <c r="I168" s="124"/>
      <c r="J168" s="124"/>
      <c r="K168" s="124"/>
      <c r="L168" s="124"/>
      <c r="M168" s="124"/>
      <c r="N168" s="124"/>
      <c r="O168" s="124"/>
      <c r="P168" s="124"/>
      <c r="Q168" s="124"/>
      <c r="R168" s="124"/>
      <c r="S168" s="124"/>
      <c r="T168" s="124"/>
      <c r="U168" s="124"/>
      <c r="V168" s="124"/>
      <c r="W168" s="124"/>
      <c r="X168" s="124"/>
      <c r="Y168" s="124"/>
      <c r="Z168" s="124"/>
    </row>
    <row r="169" spans="1:26" ht="15.75" thickBot="1">
      <c r="A169" s="124"/>
      <c r="B169" s="124"/>
      <c r="C169" s="124"/>
      <c r="D169" s="124"/>
      <c r="E169" s="124"/>
      <c r="F169" s="124"/>
      <c r="G169" s="124"/>
      <c r="H169" s="124"/>
      <c r="I169" s="124"/>
      <c r="J169" s="124"/>
      <c r="K169" s="124"/>
      <c r="L169" s="124"/>
      <c r="M169" s="124"/>
      <c r="N169" s="124"/>
      <c r="O169" s="124"/>
      <c r="P169" s="124"/>
      <c r="Q169" s="124"/>
      <c r="R169" s="124"/>
      <c r="S169" s="124"/>
      <c r="T169" s="124"/>
      <c r="U169" s="124"/>
      <c r="V169" s="124"/>
      <c r="W169" s="124"/>
      <c r="X169" s="124"/>
      <c r="Y169" s="124"/>
      <c r="Z169" s="124"/>
    </row>
    <row r="170" spans="1:26" ht="15.75" thickBot="1">
      <c r="A170" s="124"/>
      <c r="B170" s="124"/>
      <c r="C170" s="124"/>
      <c r="D170" s="124"/>
      <c r="E170" s="124"/>
      <c r="F170" s="124"/>
      <c r="G170" s="124"/>
      <c r="H170" s="124"/>
      <c r="I170" s="124"/>
      <c r="J170" s="124"/>
      <c r="K170" s="124"/>
      <c r="L170" s="124"/>
      <c r="M170" s="124"/>
      <c r="N170" s="124"/>
      <c r="O170" s="124"/>
      <c r="P170" s="124"/>
      <c r="Q170" s="124"/>
      <c r="R170" s="124"/>
      <c r="S170" s="124"/>
      <c r="T170" s="124"/>
      <c r="U170" s="124"/>
      <c r="V170" s="124"/>
      <c r="W170" s="124"/>
      <c r="X170" s="124"/>
      <c r="Y170" s="124"/>
      <c r="Z170" s="124"/>
    </row>
    <row r="171" spans="1:26" ht="15.75" thickBot="1">
      <c r="A171" s="124"/>
      <c r="B171" s="124"/>
      <c r="C171" s="124"/>
      <c r="D171" s="124"/>
      <c r="E171" s="124"/>
      <c r="F171" s="124"/>
      <c r="G171" s="124"/>
      <c r="H171" s="124"/>
      <c r="I171" s="124"/>
      <c r="J171" s="124"/>
      <c r="K171" s="124"/>
      <c r="L171" s="124"/>
      <c r="M171" s="124"/>
      <c r="N171" s="124"/>
      <c r="O171" s="124"/>
      <c r="P171" s="124"/>
      <c r="Q171" s="124"/>
      <c r="R171" s="124"/>
      <c r="S171" s="124"/>
      <c r="T171" s="124"/>
      <c r="U171" s="124"/>
      <c r="V171" s="124"/>
      <c r="W171" s="124"/>
      <c r="X171" s="124"/>
      <c r="Y171" s="124"/>
      <c r="Z171" s="124"/>
    </row>
    <row r="172" spans="1:26" ht="15.75" thickBot="1">
      <c r="A172" s="124"/>
      <c r="B172" s="124"/>
      <c r="C172" s="124"/>
      <c r="D172" s="124"/>
      <c r="E172" s="124"/>
      <c r="F172" s="124"/>
      <c r="G172" s="124"/>
      <c r="H172" s="124"/>
      <c r="I172" s="124"/>
      <c r="J172" s="124"/>
      <c r="K172" s="124"/>
      <c r="L172" s="124"/>
      <c r="M172" s="124"/>
      <c r="N172" s="124"/>
      <c r="O172" s="124"/>
      <c r="P172" s="124"/>
      <c r="Q172" s="124"/>
      <c r="R172" s="124"/>
      <c r="S172" s="124"/>
      <c r="T172" s="124"/>
      <c r="U172" s="124"/>
      <c r="V172" s="124"/>
      <c r="W172" s="124"/>
      <c r="X172" s="124"/>
      <c r="Y172" s="124"/>
      <c r="Z172" s="124"/>
    </row>
    <row r="173" spans="1:26" ht="15.75" thickBot="1">
      <c r="A173" s="124"/>
      <c r="B173" s="124"/>
      <c r="C173" s="124"/>
      <c r="D173" s="124"/>
      <c r="E173" s="124"/>
      <c r="F173" s="124"/>
      <c r="G173" s="124"/>
      <c r="H173" s="124"/>
      <c r="I173" s="124"/>
      <c r="J173" s="124"/>
      <c r="K173" s="124"/>
      <c r="L173" s="124"/>
      <c r="M173" s="124"/>
      <c r="N173" s="124"/>
      <c r="O173" s="124"/>
      <c r="P173" s="124"/>
      <c r="Q173" s="124"/>
      <c r="R173" s="124"/>
      <c r="S173" s="124"/>
      <c r="T173" s="124"/>
      <c r="U173" s="124"/>
      <c r="V173" s="124"/>
      <c r="W173" s="124"/>
      <c r="X173" s="124"/>
      <c r="Y173" s="124"/>
      <c r="Z173" s="124"/>
    </row>
    <row r="174" spans="1:26" ht="15.75" thickBot="1">
      <c r="A174" s="124"/>
      <c r="B174" s="124"/>
      <c r="C174" s="124"/>
      <c r="D174" s="124"/>
      <c r="E174" s="124"/>
      <c r="F174" s="124"/>
      <c r="G174" s="124"/>
      <c r="H174" s="124"/>
      <c r="I174" s="124"/>
      <c r="J174" s="124"/>
      <c r="K174" s="124"/>
      <c r="L174" s="124"/>
      <c r="M174" s="124"/>
      <c r="N174" s="124"/>
      <c r="O174" s="124"/>
      <c r="P174" s="124"/>
      <c r="Q174" s="124"/>
      <c r="R174" s="124"/>
      <c r="S174" s="124"/>
      <c r="T174" s="124"/>
      <c r="U174" s="124"/>
      <c r="V174" s="124"/>
      <c r="W174" s="124"/>
      <c r="X174" s="124"/>
      <c r="Y174" s="124"/>
      <c r="Z174" s="124"/>
    </row>
    <row r="175" spans="1:26" ht="15.75" thickBot="1">
      <c r="A175" s="124"/>
      <c r="B175" s="124"/>
      <c r="C175" s="124"/>
      <c r="D175" s="124"/>
      <c r="E175" s="124"/>
      <c r="F175" s="124"/>
      <c r="G175" s="124"/>
      <c r="H175" s="124"/>
      <c r="I175" s="124"/>
      <c r="J175" s="124"/>
      <c r="K175" s="124"/>
      <c r="L175" s="124"/>
      <c r="M175" s="124"/>
      <c r="N175" s="124"/>
      <c r="O175" s="124"/>
      <c r="P175" s="124"/>
      <c r="Q175" s="124"/>
      <c r="R175" s="124"/>
      <c r="S175" s="124"/>
      <c r="T175" s="124"/>
      <c r="U175" s="124"/>
      <c r="V175" s="124"/>
      <c r="W175" s="124"/>
      <c r="X175" s="124"/>
      <c r="Y175" s="124"/>
      <c r="Z175" s="124"/>
    </row>
    <row r="176" spans="1:26" ht="15.75" thickBot="1">
      <c r="A176" s="124"/>
      <c r="B176" s="124"/>
      <c r="C176" s="124"/>
      <c r="D176" s="124"/>
      <c r="E176" s="124"/>
      <c r="F176" s="124"/>
      <c r="G176" s="124"/>
      <c r="H176" s="124"/>
      <c r="I176" s="124"/>
      <c r="J176" s="124"/>
      <c r="K176" s="124"/>
      <c r="L176" s="124"/>
      <c r="M176" s="124"/>
      <c r="N176" s="124"/>
      <c r="O176" s="124"/>
      <c r="P176" s="124"/>
      <c r="Q176" s="124"/>
      <c r="R176" s="124"/>
      <c r="S176" s="124"/>
      <c r="T176" s="124"/>
      <c r="U176" s="124"/>
      <c r="V176" s="124"/>
      <c r="W176" s="124"/>
      <c r="X176" s="124"/>
      <c r="Y176" s="124"/>
      <c r="Z176" s="124"/>
    </row>
    <row r="177" spans="1:26" ht="15.75" thickBot="1">
      <c r="A177" s="124"/>
      <c r="B177" s="124"/>
      <c r="C177" s="124"/>
      <c r="D177" s="124"/>
      <c r="E177" s="124"/>
      <c r="F177" s="124"/>
      <c r="G177" s="124"/>
      <c r="H177" s="124"/>
      <c r="I177" s="124"/>
      <c r="J177" s="124"/>
      <c r="K177" s="124"/>
      <c r="L177" s="124"/>
      <c r="M177" s="124"/>
      <c r="N177" s="124"/>
      <c r="O177" s="124"/>
      <c r="P177" s="124"/>
      <c r="Q177" s="124"/>
      <c r="R177" s="124"/>
      <c r="S177" s="124"/>
      <c r="T177" s="124"/>
      <c r="U177" s="124"/>
      <c r="V177" s="124"/>
      <c r="W177" s="124"/>
      <c r="X177" s="124"/>
      <c r="Y177" s="124"/>
      <c r="Z177" s="124"/>
    </row>
    <row r="178" spans="1:26" ht="15.75" thickBot="1">
      <c r="A178" s="124"/>
      <c r="B178" s="124"/>
      <c r="C178" s="124"/>
      <c r="D178" s="124"/>
      <c r="E178" s="124"/>
      <c r="F178" s="124"/>
      <c r="G178" s="124"/>
      <c r="H178" s="124"/>
      <c r="I178" s="124"/>
      <c r="J178" s="124"/>
      <c r="K178" s="124"/>
      <c r="L178" s="124"/>
      <c r="M178" s="124"/>
      <c r="N178" s="124"/>
      <c r="O178" s="124"/>
      <c r="P178" s="124"/>
      <c r="Q178" s="124"/>
      <c r="R178" s="124"/>
      <c r="S178" s="124"/>
      <c r="T178" s="124"/>
      <c r="U178" s="124"/>
      <c r="V178" s="124"/>
      <c r="W178" s="124"/>
      <c r="X178" s="124"/>
      <c r="Y178" s="124"/>
      <c r="Z178" s="124"/>
    </row>
    <row r="179" spans="1:26" ht="15.75" thickBot="1">
      <c r="A179" s="124"/>
      <c r="B179" s="124"/>
      <c r="C179" s="124"/>
      <c r="D179" s="124"/>
      <c r="E179" s="124"/>
      <c r="F179" s="124"/>
      <c r="G179" s="124"/>
      <c r="H179" s="124"/>
      <c r="I179" s="124"/>
      <c r="J179" s="124"/>
      <c r="K179" s="124"/>
      <c r="L179" s="124"/>
      <c r="M179" s="124"/>
      <c r="N179" s="124"/>
      <c r="O179" s="124"/>
      <c r="P179" s="124"/>
      <c r="Q179" s="124"/>
      <c r="R179" s="124"/>
      <c r="S179" s="124"/>
      <c r="T179" s="124"/>
      <c r="U179" s="124"/>
      <c r="V179" s="124"/>
      <c r="W179" s="124"/>
      <c r="X179" s="124"/>
      <c r="Y179" s="124"/>
      <c r="Z179" s="124"/>
    </row>
    <row r="180" spans="1:26" ht="15.75" thickBot="1">
      <c r="A180" s="124"/>
      <c r="B180" s="124"/>
      <c r="C180" s="124"/>
      <c r="D180" s="124"/>
      <c r="E180" s="124"/>
      <c r="F180" s="124"/>
      <c r="G180" s="124"/>
      <c r="H180" s="124"/>
      <c r="I180" s="124"/>
      <c r="J180" s="124"/>
      <c r="K180" s="124"/>
      <c r="L180" s="124"/>
      <c r="M180" s="124"/>
      <c r="N180" s="124"/>
      <c r="O180" s="124"/>
      <c r="P180" s="124"/>
      <c r="Q180" s="124"/>
      <c r="R180" s="124"/>
      <c r="S180" s="124"/>
      <c r="T180" s="124"/>
      <c r="U180" s="124"/>
      <c r="V180" s="124"/>
      <c r="W180" s="124"/>
      <c r="X180" s="124"/>
      <c r="Y180" s="124"/>
      <c r="Z180" s="124"/>
    </row>
    <row r="181" spans="1:26" ht="15.75" thickBot="1">
      <c r="A181" s="124"/>
      <c r="B181" s="124"/>
      <c r="C181" s="124"/>
      <c r="D181" s="124"/>
      <c r="E181" s="124"/>
      <c r="F181" s="124"/>
      <c r="G181" s="124"/>
      <c r="H181" s="124"/>
      <c r="I181" s="124"/>
      <c r="J181" s="124"/>
      <c r="K181" s="124"/>
      <c r="L181" s="124"/>
      <c r="M181" s="124"/>
      <c r="N181" s="124"/>
      <c r="O181" s="124"/>
      <c r="P181" s="124"/>
      <c r="Q181" s="124"/>
      <c r="R181" s="124"/>
      <c r="S181" s="124"/>
      <c r="T181" s="124"/>
      <c r="U181" s="124"/>
      <c r="V181" s="124"/>
      <c r="W181" s="124"/>
      <c r="X181" s="124"/>
      <c r="Y181" s="124"/>
      <c r="Z181" s="124"/>
    </row>
    <row r="182" spans="1:26" ht="15.75" thickBot="1">
      <c r="A182" s="124"/>
      <c r="B182" s="124"/>
      <c r="C182" s="124"/>
      <c r="D182" s="124"/>
      <c r="E182" s="124"/>
      <c r="F182" s="124"/>
      <c r="G182" s="124"/>
      <c r="H182" s="124"/>
      <c r="I182" s="124"/>
      <c r="J182" s="124"/>
      <c r="K182" s="124"/>
      <c r="L182" s="124"/>
      <c r="M182" s="124"/>
      <c r="N182" s="124"/>
      <c r="O182" s="124"/>
      <c r="P182" s="124"/>
      <c r="Q182" s="124"/>
      <c r="R182" s="124"/>
      <c r="S182" s="124"/>
      <c r="T182" s="124"/>
      <c r="U182" s="124"/>
      <c r="V182" s="124"/>
      <c r="W182" s="124"/>
      <c r="X182" s="124"/>
      <c r="Y182" s="124"/>
      <c r="Z182" s="124"/>
    </row>
    <row r="183" spans="1:26" ht="15.75" thickBot="1">
      <c r="A183" s="124"/>
      <c r="B183" s="124"/>
      <c r="C183" s="124"/>
      <c r="D183" s="124"/>
      <c r="E183" s="124"/>
      <c r="F183" s="124"/>
      <c r="G183" s="124"/>
      <c r="H183" s="124"/>
      <c r="I183" s="124"/>
      <c r="J183" s="124"/>
      <c r="K183" s="124"/>
      <c r="L183" s="124"/>
      <c r="M183" s="124"/>
      <c r="N183" s="124"/>
      <c r="O183" s="124"/>
      <c r="P183" s="124"/>
      <c r="Q183" s="124"/>
      <c r="R183" s="124"/>
      <c r="S183" s="124"/>
      <c r="T183" s="124"/>
      <c r="U183" s="124"/>
      <c r="V183" s="124"/>
      <c r="W183" s="124"/>
      <c r="X183" s="124"/>
      <c r="Y183" s="124"/>
      <c r="Z183" s="124"/>
    </row>
    <row r="184" spans="1:26" ht="15.75" thickBot="1">
      <c r="A184" s="124"/>
      <c r="B184" s="124"/>
      <c r="C184" s="124"/>
      <c r="D184" s="124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  <c r="Z184" s="124"/>
    </row>
    <row r="185" spans="1:26" ht="15.75" thickBot="1">
      <c r="A185" s="124"/>
      <c r="B185" s="124"/>
      <c r="C185" s="124"/>
      <c r="D185" s="124"/>
      <c r="E185" s="124"/>
      <c r="F185" s="124"/>
      <c r="G185" s="124"/>
      <c r="H185" s="124"/>
      <c r="I185" s="124"/>
      <c r="J185" s="124"/>
      <c r="K185" s="124"/>
      <c r="L185" s="124"/>
      <c r="M185" s="124"/>
      <c r="N185" s="124"/>
      <c r="O185" s="124"/>
      <c r="P185" s="124"/>
      <c r="Q185" s="124"/>
      <c r="R185" s="124"/>
      <c r="S185" s="124"/>
      <c r="T185" s="124"/>
      <c r="U185" s="124"/>
      <c r="V185" s="124"/>
      <c r="W185" s="124"/>
      <c r="X185" s="124"/>
      <c r="Y185" s="124"/>
      <c r="Z185" s="124"/>
    </row>
    <row r="186" spans="1:26" ht="15.75" thickBot="1">
      <c r="A186" s="124"/>
      <c r="B186" s="124"/>
      <c r="C186" s="124"/>
      <c r="D186" s="124"/>
      <c r="E186" s="124"/>
      <c r="F186" s="124"/>
      <c r="G186" s="124"/>
      <c r="H186" s="124"/>
      <c r="I186" s="124"/>
      <c r="J186" s="124"/>
      <c r="K186" s="124"/>
      <c r="L186" s="124"/>
      <c r="M186" s="124"/>
      <c r="N186" s="124"/>
      <c r="O186" s="124"/>
      <c r="P186" s="124"/>
      <c r="Q186" s="124"/>
      <c r="R186" s="124"/>
      <c r="S186" s="124"/>
      <c r="T186" s="124"/>
      <c r="U186" s="124"/>
      <c r="V186" s="124"/>
      <c r="W186" s="124"/>
      <c r="X186" s="124"/>
      <c r="Y186" s="124"/>
      <c r="Z186" s="124"/>
    </row>
    <row r="187" spans="1:26" ht="15.75" thickBot="1">
      <c r="A187" s="124"/>
      <c r="B187" s="124"/>
      <c r="C187" s="124"/>
      <c r="D187" s="124"/>
      <c r="E187" s="124"/>
      <c r="F187" s="124"/>
      <c r="G187" s="124"/>
      <c r="H187" s="124"/>
      <c r="I187" s="124"/>
      <c r="J187" s="124"/>
      <c r="K187" s="124"/>
      <c r="L187" s="124"/>
      <c r="M187" s="124"/>
      <c r="N187" s="124"/>
      <c r="O187" s="124"/>
      <c r="P187" s="124"/>
      <c r="Q187" s="124"/>
      <c r="R187" s="124"/>
      <c r="S187" s="124"/>
      <c r="T187" s="124"/>
      <c r="U187" s="124"/>
      <c r="V187" s="124"/>
      <c r="W187" s="124"/>
      <c r="X187" s="124"/>
      <c r="Y187" s="124"/>
      <c r="Z187" s="124"/>
    </row>
    <row r="188" spans="1:26" ht="15.75" thickBot="1">
      <c r="A188" s="124"/>
      <c r="B188" s="124"/>
      <c r="C188" s="124"/>
      <c r="D188" s="124"/>
      <c r="E188" s="124"/>
      <c r="F188" s="124"/>
      <c r="G188" s="124"/>
      <c r="H188" s="124"/>
      <c r="I188" s="124"/>
      <c r="J188" s="124"/>
      <c r="K188" s="124"/>
      <c r="L188" s="124"/>
      <c r="M188" s="124"/>
      <c r="N188" s="124"/>
      <c r="O188" s="124"/>
      <c r="P188" s="124"/>
      <c r="Q188" s="124"/>
      <c r="R188" s="124"/>
      <c r="S188" s="124"/>
      <c r="T188" s="124"/>
      <c r="U188" s="124"/>
      <c r="V188" s="124"/>
      <c r="W188" s="124"/>
      <c r="X188" s="124"/>
      <c r="Y188" s="124"/>
      <c r="Z188" s="124"/>
    </row>
    <row r="189" spans="1:26" ht="15.75" thickBot="1">
      <c r="A189" s="124"/>
      <c r="B189" s="124"/>
      <c r="C189" s="124"/>
      <c r="D189" s="124"/>
      <c r="E189" s="124"/>
      <c r="F189" s="124"/>
      <c r="G189" s="124"/>
      <c r="H189" s="124"/>
      <c r="I189" s="124"/>
      <c r="J189" s="124"/>
      <c r="K189" s="124"/>
      <c r="L189" s="124"/>
      <c r="M189" s="124"/>
      <c r="N189" s="124"/>
      <c r="O189" s="124"/>
      <c r="P189" s="124"/>
      <c r="Q189" s="124"/>
      <c r="R189" s="124"/>
      <c r="S189" s="124"/>
      <c r="T189" s="124"/>
      <c r="U189" s="124"/>
      <c r="V189" s="124"/>
      <c r="W189" s="124"/>
      <c r="X189" s="124"/>
      <c r="Y189" s="124"/>
      <c r="Z189" s="124"/>
    </row>
    <row r="190" spans="1:26" ht="15.75" thickBot="1">
      <c r="A190" s="124"/>
      <c r="B190" s="124"/>
      <c r="C190" s="124"/>
      <c r="D190" s="124"/>
      <c r="E190" s="124"/>
      <c r="F190" s="124"/>
      <c r="G190" s="124"/>
      <c r="H190" s="124"/>
      <c r="I190" s="124"/>
      <c r="J190" s="124"/>
      <c r="K190" s="124"/>
      <c r="L190" s="124"/>
      <c r="M190" s="124"/>
      <c r="N190" s="124"/>
      <c r="O190" s="124"/>
      <c r="P190" s="124"/>
      <c r="Q190" s="124"/>
      <c r="R190" s="124"/>
      <c r="S190" s="124"/>
      <c r="T190" s="124"/>
      <c r="U190" s="124"/>
      <c r="V190" s="124"/>
      <c r="W190" s="124"/>
      <c r="X190" s="124"/>
      <c r="Y190" s="124"/>
      <c r="Z190" s="124"/>
    </row>
    <row r="191" spans="1:26" ht="15.75" thickBot="1">
      <c r="A191" s="124"/>
      <c r="B191" s="124"/>
      <c r="C191" s="124"/>
      <c r="D191" s="124"/>
      <c r="E191" s="124"/>
      <c r="F191" s="124"/>
      <c r="G191" s="124"/>
      <c r="H191" s="124"/>
      <c r="I191" s="124"/>
      <c r="J191" s="124"/>
      <c r="K191" s="124"/>
      <c r="L191" s="124"/>
      <c r="M191" s="124"/>
      <c r="N191" s="124"/>
      <c r="O191" s="124"/>
      <c r="P191" s="124"/>
      <c r="Q191" s="124"/>
      <c r="R191" s="124"/>
      <c r="S191" s="124"/>
      <c r="T191" s="124"/>
      <c r="U191" s="124"/>
      <c r="V191" s="124"/>
      <c r="W191" s="124"/>
      <c r="X191" s="124"/>
      <c r="Y191" s="124"/>
      <c r="Z191" s="124"/>
    </row>
    <row r="192" spans="1:26" ht="15.75" thickBot="1">
      <c r="A192" s="124"/>
      <c r="B192" s="124"/>
      <c r="C192" s="124"/>
      <c r="D192" s="124"/>
      <c r="E192" s="124"/>
      <c r="F192" s="124"/>
      <c r="G192" s="124"/>
      <c r="H192" s="124"/>
      <c r="I192" s="124"/>
      <c r="J192" s="124"/>
      <c r="K192" s="124"/>
      <c r="L192" s="124"/>
      <c r="M192" s="124"/>
      <c r="N192" s="124"/>
      <c r="O192" s="124"/>
      <c r="P192" s="124"/>
      <c r="Q192" s="124"/>
      <c r="R192" s="124"/>
      <c r="S192" s="124"/>
      <c r="T192" s="124"/>
      <c r="U192" s="124"/>
      <c r="V192" s="124"/>
      <c r="W192" s="124"/>
      <c r="X192" s="124"/>
      <c r="Y192" s="124"/>
      <c r="Z192" s="124"/>
    </row>
    <row r="193" spans="1:26" ht="15.75" thickBot="1">
      <c r="A193" s="124"/>
      <c r="B193" s="124"/>
      <c r="C193" s="124"/>
      <c r="D193" s="124"/>
      <c r="E193" s="124"/>
      <c r="F193" s="124"/>
      <c r="G193" s="124"/>
      <c r="H193" s="124"/>
      <c r="I193" s="124"/>
      <c r="J193" s="124"/>
      <c r="K193" s="124"/>
      <c r="L193" s="124"/>
      <c r="M193" s="124"/>
      <c r="N193" s="124"/>
      <c r="O193" s="124"/>
      <c r="P193" s="124"/>
      <c r="Q193" s="124"/>
      <c r="R193" s="124"/>
      <c r="S193" s="124"/>
      <c r="T193" s="124"/>
      <c r="U193" s="124"/>
      <c r="V193" s="124"/>
      <c r="W193" s="124"/>
      <c r="X193" s="124"/>
      <c r="Y193" s="124"/>
      <c r="Z193" s="124"/>
    </row>
    <row r="194" spans="1:26" ht="15.75" thickBot="1">
      <c r="A194" s="124"/>
      <c r="B194" s="124"/>
      <c r="C194" s="124"/>
      <c r="D194" s="124"/>
      <c r="E194" s="124"/>
      <c r="F194" s="124"/>
      <c r="G194" s="124"/>
      <c r="H194" s="124"/>
      <c r="I194" s="124"/>
      <c r="J194" s="124"/>
      <c r="K194" s="124"/>
      <c r="L194" s="124"/>
      <c r="M194" s="124"/>
      <c r="N194" s="124"/>
      <c r="O194" s="124"/>
      <c r="P194" s="124"/>
      <c r="Q194" s="124"/>
      <c r="R194" s="124"/>
      <c r="S194" s="124"/>
      <c r="T194" s="124"/>
      <c r="U194" s="124"/>
      <c r="V194" s="124"/>
      <c r="W194" s="124"/>
      <c r="X194" s="124"/>
      <c r="Y194" s="124"/>
      <c r="Z194" s="124"/>
    </row>
    <row r="195" spans="1:26" ht="15.75" thickBot="1">
      <c r="A195" s="124"/>
      <c r="B195" s="124"/>
      <c r="C195" s="124"/>
      <c r="D195" s="124"/>
      <c r="E195" s="124"/>
      <c r="F195" s="124"/>
      <c r="G195" s="124"/>
      <c r="H195" s="124"/>
      <c r="I195" s="124"/>
      <c r="J195" s="124"/>
      <c r="K195" s="124"/>
      <c r="L195" s="124"/>
      <c r="M195" s="124"/>
      <c r="N195" s="124"/>
      <c r="O195" s="124"/>
      <c r="P195" s="124"/>
      <c r="Q195" s="124"/>
      <c r="R195" s="124"/>
      <c r="S195" s="124"/>
      <c r="T195" s="124"/>
      <c r="U195" s="124"/>
      <c r="V195" s="124"/>
      <c r="W195" s="124"/>
      <c r="X195" s="124"/>
      <c r="Y195" s="124"/>
      <c r="Z195" s="124"/>
    </row>
    <row r="196" spans="1:26" ht="15.75" thickBot="1">
      <c r="A196" s="124"/>
      <c r="B196" s="124"/>
      <c r="C196" s="124"/>
      <c r="D196" s="124"/>
      <c r="E196" s="124"/>
      <c r="F196" s="124"/>
      <c r="G196" s="124"/>
      <c r="H196" s="124"/>
      <c r="I196" s="124"/>
      <c r="J196" s="124"/>
      <c r="K196" s="124"/>
      <c r="L196" s="124"/>
      <c r="M196" s="124"/>
      <c r="N196" s="124"/>
      <c r="O196" s="124"/>
      <c r="P196" s="124"/>
      <c r="Q196" s="124"/>
      <c r="R196" s="124"/>
      <c r="S196" s="124"/>
      <c r="T196" s="124"/>
      <c r="U196" s="124"/>
      <c r="V196" s="124"/>
      <c r="W196" s="124"/>
      <c r="X196" s="124"/>
      <c r="Y196" s="124"/>
      <c r="Z196" s="124"/>
    </row>
    <row r="197" spans="1:26" ht="15.75" thickBot="1">
      <c r="A197" s="124"/>
      <c r="B197" s="124"/>
      <c r="C197" s="124"/>
      <c r="D197" s="124"/>
      <c r="E197" s="124"/>
      <c r="F197" s="124"/>
      <c r="G197" s="124"/>
      <c r="H197" s="124"/>
      <c r="I197" s="124"/>
      <c r="J197" s="124"/>
      <c r="K197" s="124"/>
      <c r="L197" s="124"/>
      <c r="M197" s="124"/>
      <c r="N197" s="124"/>
      <c r="O197" s="124"/>
      <c r="P197" s="124"/>
      <c r="Q197" s="124"/>
      <c r="R197" s="124"/>
      <c r="S197" s="124"/>
      <c r="T197" s="124"/>
      <c r="U197" s="124"/>
      <c r="V197" s="124"/>
      <c r="W197" s="124"/>
      <c r="X197" s="124"/>
      <c r="Y197" s="124"/>
      <c r="Z197" s="124"/>
    </row>
    <row r="198" spans="1:26" ht="15.75" thickBot="1">
      <c r="A198" s="124"/>
      <c r="B198" s="124"/>
      <c r="C198" s="124"/>
      <c r="D198" s="124"/>
      <c r="E198" s="124"/>
      <c r="F198" s="124"/>
      <c r="G198" s="124"/>
      <c r="H198" s="124"/>
      <c r="I198" s="124"/>
      <c r="J198" s="124"/>
      <c r="K198" s="124"/>
      <c r="L198" s="124"/>
      <c r="M198" s="124"/>
      <c r="N198" s="124"/>
      <c r="O198" s="124"/>
      <c r="P198" s="124"/>
      <c r="Q198" s="124"/>
      <c r="R198" s="124"/>
      <c r="S198" s="124"/>
      <c r="T198" s="124"/>
      <c r="U198" s="124"/>
      <c r="V198" s="124"/>
      <c r="W198" s="124"/>
      <c r="X198" s="124"/>
      <c r="Y198" s="124"/>
      <c r="Z198" s="124"/>
    </row>
    <row r="199" spans="1:26" ht="15.75" thickBot="1">
      <c r="A199" s="124"/>
      <c r="B199" s="124"/>
      <c r="C199" s="124"/>
      <c r="D199" s="124"/>
      <c r="E199" s="124"/>
      <c r="F199" s="124"/>
      <c r="G199" s="124"/>
      <c r="H199" s="124"/>
      <c r="I199" s="124"/>
      <c r="J199" s="124"/>
      <c r="K199" s="124"/>
      <c r="L199" s="124"/>
      <c r="M199" s="124"/>
      <c r="N199" s="124"/>
      <c r="O199" s="124"/>
      <c r="P199" s="124"/>
      <c r="Q199" s="124"/>
      <c r="R199" s="124"/>
      <c r="S199" s="124"/>
      <c r="T199" s="124"/>
      <c r="U199" s="124"/>
      <c r="V199" s="124"/>
      <c r="W199" s="124"/>
      <c r="X199" s="124"/>
      <c r="Y199" s="124"/>
      <c r="Z199" s="124"/>
    </row>
    <row r="200" spans="1:26" ht="15.75" thickBot="1">
      <c r="A200" s="124"/>
      <c r="B200" s="124"/>
      <c r="C200" s="124"/>
      <c r="D200" s="124"/>
      <c r="E200" s="124"/>
      <c r="F200" s="124"/>
      <c r="G200" s="124"/>
      <c r="H200" s="124"/>
      <c r="I200" s="124"/>
      <c r="J200" s="124"/>
      <c r="K200" s="124"/>
      <c r="L200" s="124"/>
      <c r="M200" s="124"/>
      <c r="N200" s="124"/>
      <c r="O200" s="124"/>
      <c r="P200" s="124"/>
      <c r="Q200" s="124"/>
      <c r="R200" s="124"/>
      <c r="S200" s="124"/>
      <c r="T200" s="124"/>
      <c r="U200" s="124"/>
      <c r="V200" s="124"/>
      <c r="W200" s="124"/>
      <c r="X200" s="124"/>
      <c r="Y200" s="124"/>
      <c r="Z200" s="124"/>
    </row>
    <row r="201" spans="1:26" ht="15.75" thickBot="1">
      <c r="A201" s="124"/>
      <c r="B201" s="124"/>
      <c r="C201" s="124"/>
      <c r="D201" s="124"/>
      <c r="E201" s="124"/>
      <c r="F201" s="124"/>
      <c r="G201" s="124"/>
      <c r="H201" s="124"/>
      <c r="I201" s="124"/>
      <c r="J201" s="124"/>
      <c r="K201" s="124"/>
      <c r="L201" s="124"/>
      <c r="M201" s="124"/>
      <c r="N201" s="124"/>
      <c r="O201" s="124"/>
      <c r="P201" s="124"/>
      <c r="Q201" s="124"/>
      <c r="R201" s="124"/>
      <c r="S201" s="124"/>
      <c r="T201" s="124"/>
      <c r="U201" s="124"/>
      <c r="V201" s="124"/>
      <c r="W201" s="124"/>
      <c r="X201" s="124"/>
      <c r="Y201" s="124"/>
      <c r="Z201" s="124"/>
    </row>
    <row r="202" spans="1:26" ht="15.75" thickBot="1">
      <c r="A202" s="124"/>
      <c r="B202" s="124"/>
      <c r="C202" s="124"/>
      <c r="D202" s="124"/>
      <c r="E202" s="124"/>
      <c r="F202" s="124"/>
      <c r="G202" s="124"/>
      <c r="H202" s="124"/>
      <c r="I202" s="124"/>
      <c r="J202" s="124"/>
      <c r="K202" s="124"/>
      <c r="L202" s="124"/>
      <c r="M202" s="124"/>
      <c r="N202" s="124"/>
      <c r="O202" s="124"/>
      <c r="P202" s="124"/>
      <c r="Q202" s="124"/>
      <c r="R202" s="124"/>
      <c r="S202" s="124"/>
      <c r="T202" s="124"/>
      <c r="U202" s="124"/>
      <c r="V202" s="124"/>
      <c r="W202" s="124"/>
      <c r="X202" s="124"/>
      <c r="Y202" s="124"/>
      <c r="Z202" s="124"/>
    </row>
    <row r="203" spans="1:26" ht="15.75" thickBot="1">
      <c r="A203" s="124"/>
      <c r="B203" s="124"/>
      <c r="C203" s="124"/>
      <c r="D203" s="124"/>
      <c r="E203" s="124"/>
      <c r="F203" s="124"/>
      <c r="G203" s="124"/>
      <c r="H203" s="124"/>
      <c r="I203" s="124"/>
      <c r="J203" s="124"/>
      <c r="K203" s="124"/>
      <c r="L203" s="124"/>
      <c r="M203" s="124"/>
      <c r="N203" s="124"/>
      <c r="O203" s="124"/>
      <c r="P203" s="124"/>
      <c r="Q203" s="124"/>
      <c r="R203" s="124"/>
      <c r="S203" s="124"/>
      <c r="T203" s="124"/>
      <c r="U203" s="124"/>
      <c r="V203" s="124"/>
      <c r="W203" s="124"/>
      <c r="X203" s="124"/>
      <c r="Y203" s="124"/>
      <c r="Z203" s="124"/>
    </row>
    <row r="204" spans="1:26" ht="15.75" thickBot="1">
      <c r="A204" s="124"/>
      <c r="B204" s="124"/>
      <c r="C204" s="124"/>
      <c r="D204" s="124"/>
      <c r="E204" s="124"/>
      <c r="F204" s="124"/>
      <c r="G204" s="124"/>
      <c r="H204" s="124"/>
      <c r="I204" s="124"/>
      <c r="J204" s="124"/>
      <c r="K204" s="124"/>
      <c r="L204" s="124"/>
      <c r="M204" s="124"/>
      <c r="N204" s="124"/>
      <c r="O204" s="124"/>
      <c r="P204" s="124"/>
      <c r="Q204" s="124"/>
      <c r="R204" s="124"/>
      <c r="S204" s="124"/>
      <c r="T204" s="124"/>
      <c r="U204" s="124"/>
      <c r="V204" s="124"/>
      <c r="W204" s="124"/>
      <c r="X204" s="124"/>
      <c r="Y204" s="124"/>
      <c r="Z204" s="124"/>
    </row>
    <row r="205" spans="1:26" ht="15.75" thickBot="1">
      <c r="A205" s="124"/>
      <c r="B205" s="124"/>
      <c r="C205" s="124"/>
      <c r="D205" s="124"/>
      <c r="E205" s="124"/>
      <c r="F205" s="124"/>
      <c r="G205" s="124"/>
      <c r="H205" s="124"/>
      <c r="I205" s="124"/>
      <c r="J205" s="124"/>
      <c r="K205" s="124"/>
      <c r="L205" s="124"/>
      <c r="M205" s="124"/>
      <c r="N205" s="124"/>
      <c r="O205" s="124"/>
      <c r="P205" s="124"/>
      <c r="Q205" s="124"/>
      <c r="R205" s="124"/>
      <c r="S205" s="124"/>
      <c r="T205" s="124"/>
      <c r="U205" s="124"/>
      <c r="V205" s="124"/>
      <c r="W205" s="124"/>
      <c r="X205" s="124"/>
      <c r="Y205" s="124"/>
      <c r="Z205" s="124"/>
    </row>
    <row r="206" spans="1:26" ht="15.75" thickBot="1">
      <c r="A206" s="124"/>
      <c r="B206" s="124"/>
      <c r="C206" s="124"/>
      <c r="D206" s="124"/>
      <c r="E206" s="124"/>
      <c r="F206" s="124"/>
      <c r="G206" s="124"/>
      <c r="H206" s="124"/>
      <c r="I206" s="124"/>
      <c r="J206" s="124"/>
      <c r="K206" s="124"/>
      <c r="L206" s="124"/>
      <c r="M206" s="124"/>
      <c r="N206" s="124"/>
      <c r="O206" s="124"/>
      <c r="P206" s="124"/>
      <c r="Q206" s="124"/>
      <c r="R206" s="124"/>
      <c r="S206" s="124"/>
      <c r="T206" s="124"/>
      <c r="U206" s="124"/>
      <c r="V206" s="124"/>
      <c r="W206" s="124"/>
      <c r="X206" s="124"/>
      <c r="Y206" s="124"/>
      <c r="Z206" s="124"/>
    </row>
    <row r="207" spans="1:26" ht="15.75" thickBot="1">
      <c r="A207" s="124"/>
      <c r="B207" s="124"/>
      <c r="C207" s="124"/>
      <c r="D207" s="124"/>
      <c r="E207" s="124"/>
      <c r="F207" s="124"/>
      <c r="G207" s="124"/>
      <c r="H207" s="124"/>
      <c r="I207" s="124"/>
      <c r="J207" s="124"/>
      <c r="K207" s="124"/>
      <c r="L207" s="124"/>
      <c r="M207" s="124"/>
      <c r="N207" s="124"/>
      <c r="O207" s="124"/>
      <c r="P207" s="124"/>
      <c r="Q207" s="124"/>
      <c r="R207" s="124"/>
      <c r="S207" s="124"/>
      <c r="T207" s="124"/>
      <c r="U207" s="124"/>
      <c r="V207" s="124"/>
      <c r="W207" s="124"/>
      <c r="X207" s="124"/>
      <c r="Y207" s="124"/>
      <c r="Z207" s="124"/>
    </row>
    <row r="208" spans="1:26" ht="15.75" thickBot="1">
      <c r="A208" s="124"/>
      <c r="B208" s="124"/>
      <c r="C208" s="124"/>
      <c r="D208" s="124"/>
      <c r="E208" s="124"/>
      <c r="F208" s="124"/>
      <c r="G208" s="124"/>
      <c r="H208" s="124"/>
      <c r="I208" s="124"/>
      <c r="J208" s="124"/>
      <c r="K208" s="124"/>
      <c r="L208" s="124"/>
      <c r="M208" s="124"/>
      <c r="N208" s="124"/>
      <c r="O208" s="124"/>
      <c r="P208" s="124"/>
      <c r="Q208" s="124"/>
      <c r="R208" s="124"/>
      <c r="S208" s="124"/>
      <c r="T208" s="124"/>
      <c r="U208" s="124"/>
      <c r="V208" s="124"/>
      <c r="W208" s="124"/>
      <c r="X208" s="124"/>
      <c r="Y208" s="124"/>
      <c r="Z208" s="124"/>
    </row>
    <row r="209" spans="1:26" ht="15.75" thickBot="1">
      <c r="A209" s="124"/>
      <c r="B209" s="124"/>
      <c r="C209" s="124"/>
      <c r="D209" s="124"/>
      <c r="E209" s="124"/>
      <c r="F209" s="124"/>
      <c r="G209" s="124"/>
      <c r="H209" s="124"/>
      <c r="I209" s="124"/>
      <c r="J209" s="124"/>
      <c r="K209" s="124"/>
      <c r="L209" s="124"/>
      <c r="M209" s="124"/>
      <c r="N209" s="124"/>
      <c r="O209" s="124"/>
      <c r="P209" s="124"/>
      <c r="Q209" s="124"/>
      <c r="R209" s="124"/>
      <c r="S209" s="124"/>
      <c r="T209" s="124"/>
      <c r="U209" s="124"/>
      <c r="V209" s="124"/>
      <c r="W209" s="124"/>
      <c r="X209" s="124"/>
      <c r="Y209" s="124"/>
      <c r="Z209" s="124"/>
    </row>
    <row r="210" spans="1:26" ht="15.75" thickBot="1">
      <c r="A210" s="124"/>
      <c r="B210" s="124"/>
      <c r="C210" s="124"/>
      <c r="D210" s="124"/>
      <c r="E210" s="124"/>
      <c r="F210" s="124"/>
      <c r="G210" s="124"/>
      <c r="H210" s="124"/>
      <c r="I210" s="124"/>
      <c r="J210" s="124"/>
      <c r="K210" s="124"/>
      <c r="L210" s="124"/>
      <c r="M210" s="124"/>
      <c r="N210" s="124"/>
      <c r="O210" s="124"/>
      <c r="P210" s="124"/>
      <c r="Q210" s="124"/>
      <c r="R210" s="124"/>
      <c r="S210" s="124"/>
      <c r="T210" s="124"/>
      <c r="U210" s="124"/>
      <c r="V210" s="124"/>
      <c r="W210" s="124"/>
      <c r="X210" s="124"/>
      <c r="Y210" s="124"/>
      <c r="Z210" s="124"/>
    </row>
    <row r="211" spans="1:26" ht="15.75" thickBot="1">
      <c r="A211" s="124"/>
      <c r="B211" s="124"/>
      <c r="C211" s="124"/>
      <c r="D211" s="124"/>
      <c r="E211" s="124"/>
      <c r="F211" s="124"/>
      <c r="G211" s="124"/>
      <c r="H211" s="124"/>
      <c r="I211" s="124"/>
      <c r="J211" s="124"/>
      <c r="K211" s="124"/>
      <c r="L211" s="124"/>
      <c r="M211" s="124"/>
      <c r="N211" s="124"/>
      <c r="O211" s="124"/>
      <c r="P211" s="124"/>
      <c r="Q211" s="124"/>
      <c r="R211" s="124"/>
      <c r="S211" s="124"/>
      <c r="T211" s="124"/>
      <c r="U211" s="124"/>
      <c r="V211" s="124"/>
      <c r="W211" s="124"/>
      <c r="X211" s="124"/>
      <c r="Y211" s="124"/>
      <c r="Z211" s="124"/>
    </row>
    <row r="212" spans="1:26" ht="15.75" thickBot="1">
      <c r="A212" s="124"/>
      <c r="B212" s="124"/>
      <c r="C212" s="124"/>
      <c r="D212" s="124"/>
      <c r="E212" s="124"/>
      <c r="F212" s="124"/>
      <c r="G212" s="124"/>
      <c r="H212" s="124"/>
      <c r="I212" s="124"/>
      <c r="J212" s="124"/>
      <c r="K212" s="124"/>
      <c r="L212" s="124"/>
      <c r="M212" s="124"/>
      <c r="N212" s="124"/>
      <c r="O212" s="124"/>
      <c r="P212" s="124"/>
      <c r="Q212" s="124"/>
      <c r="R212" s="124"/>
      <c r="S212" s="124"/>
      <c r="T212" s="124"/>
      <c r="U212" s="124"/>
      <c r="V212" s="124"/>
      <c r="W212" s="124"/>
      <c r="X212" s="124"/>
      <c r="Y212" s="124"/>
      <c r="Z212" s="124"/>
    </row>
    <row r="213" spans="1:26" ht="15.75" thickBot="1">
      <c r="A213" s="124"/>
      <c r="B213" s="124"/>
      <c r="C213" s="124"/>
      <c r="D213" s="124"/>
      <c r="E213" s="124"/>
      <c r="F213" s="124"/>
      <c r="G213" s="124"/>
      <c r="H213" s="124"/>
      <c r="I213" s="124"/>
      <c r="J213" s="124"/>
      <c r="K213" s="124"/>
      <c r="L213" s="124"/>
      <c r="M213" s="124"/>
      <c r="N213" s="124"/>
      <c r="O213" s="124"/>
      <c r="P213" s="124"/>
      <c r="Q213" s="124"/>
      <c r="R213" s="124"/>
      <c r="S213" s="124"/>
      <c r="T213" s="124"/>
      <c r="U213" s="124"/>
      <c r="V213" s="124"/>
      <c r="W213" s="124"/>
      <c r="X213" s="124"/>
      <c r="Y213" s="124"/>
      <c r="Z213" s="124"/>
    </row>
    <row r="214" spans="1:26" ht="15.75" thickBot="1">
      <c r="A214" s="124"/>
      <c r="B214" s="124"/>
      <c r="C214" s="124"/>
      <c r="D214" s="124"/>
      <c r="E214" s="124"/>
      <c r="F214" s="124"/>
      <c r="G214" s="124"/>
      <c r="H214" s="124"/>
      <c r="I214" s="124"/>
      <c r="J214" s="124"/>
      <c r="K214" s="124"/>
      <c r="L214" s="124"/>
      <c r="M214" s="124"/>
      <c r="N214" s="124"/>
      <c r="O214" s="124"/>
      <c r="P214" s="124"/>
      <c r="Q214" s="124"/>
      <c r="R214" s="124"/>
      <c r="S214" s="124"/>
      <c r="T214" s="124"/>
      <c r="U214" s="124"/>
      <c r="V214" s="124"/>
      <c r="W214" s="124"/>
      <c r="X214" s="124"/>
      <c r="Y214" s="124"/>
      <c r="Z214" s="124"/>
    </row>
    <row r="215" spans="1:26" ht="15.75" thickBot="1">
      <c r="A215" s="124"/>
      <c r="B215" s="124"/>
      <c r="C215" s="124"/>
      <c r="D215" s="124"/>
      <c r="E215" s="124"/>
      <c r="F215" s="124"/>
      <c r="G215" s="124"/>
      <c r="H215" s="124"/>
      <c r="I215" s="124"/>
      <c r="J215" s="124"/>
      <c r="K215" s="124"/>
      <c r="L215" s="124"/>
      <c r="M215" s="124"/>
      <c r="N215" s="124"/>
      <c r="O215" s="124"/>
      <c r="P215" s="124"/>
      <c r="Q215" s="124"/>
      <c r="R215" s="124"/>
      <c r="S215" s="124"/>
      <c r="T215" s="124"/>
      <c r="U215" s="124"/>
      <c r="V215" s="124"/>
      <c r="W215" s="124"/>
      <c r="X215" s="124"/>
      <c r="Y215" s="124"/>
      <c r="Z215" s="124"/>
    </row>
    <row r="216" spans="1:26" ht="15.75" thickBot="1">
      <c r="A216" s="124"/>
      <c r="B216" s="124"/>
      <c r="C216" s="124"/>
      <c r="D216" s="124"/>
      <c r="E216" s="124"/>
      <c r="F216" s="124"/>
      <c r="G216" s="124"/>
      <c r="H216" s="124"/>
      <c r="I216" s="124"/>
      <c r="J216" s="124"/>
      <c r="K216" s="124"/>
      <c r="L216" s="124"/>
      <c r="M216" s="124"/>
      <c r="N216" s="124"/>
      <c r="O216" s="124"/>
      <c r="P216" s="124"/>
      <c r="Q216" s="124"/>
      <c r="R216" s="124"/>
      <c r="S216" s="124"/>
      <c r="T216" s="124"/>
      <c r="U216" s="124"/>
      <c r="V216" s="124"/>
      <c r="W216" s="124"/>
      <c r="X216" s="124"/>
      <c r="Y216" s="124"/>
      <c r="Z216" s="124"/>
    </row>
    <row r="217" spans="1:26" ht="15.75" thickBot="1">
      <c r="A217" s="124"/>
      <c r="B217" s="124"/>
      <c r="C217" s="124"/>
      <c r="D217" s="124"/>
      <c r="E217" s="124"/>
      <c r="F217" s="124"/>
      <c r="G217" s="124"/>
      <c r="H217" s="124"/>
      <c r="I217" s="124"/>
      <c r="J217" s="124"/>
      <c r="K217" s="124"/>
      <c r="L217" s="124"/>
      <c r="M217" s="124"/>
      <c r="N217" s="124"/>
      <c r="O217" s="124"/>
      <c r="P217" s="124"/>
      <c r="Q217" s="124"/>
      <c r="R217" s="124"/>
      <c r="S217" s="124"/>
      <c r="T217" s="124"/>
      <c r="U217" s="124"/>
      <c r="V217" s="124"/>
      <c r="W217" s="124"/>
      <c r="X217" s="124"/>
      <c r="Y217" s="124"/>
      <c r="Z217" s="124"/>
    </row>
    <row r="218" spans="1:26" ht="15.75" thickBot="1">
      <c r="A218" s="124"/>
      <c r="B218" s="124"/>
      <c r="C218" s="124"/>
      <c r="D218" s="124"/>
      <c r="E218" s="124"/>
      <c r="F218" s="124"/>
      <c r="G218" s="124"/>
      <c r="H218" s="124"/>
      <c r="I218" s="124"/>
      <c r="J218" s="124"/>
      <c r="K218" s="124"/>
      <c r="L218" s="124"/>
      <c r="M218" s="124"/>
      <c r="N218" s="124"/>
      <c r="O218" s="124"/>
      <c r="P218" s="124"/>
      <c r="Q218" s="124"/>
      <c r="R218" s="124"/>
      <c r="S218" s="124"/>
      <c r="T218" s="124"/>
      <c r="U218" s="124"/>
      <c r="V218" s="124"/>
      <c r="W218" s="124"/>
      <c r="X218" s="124"/>
      <c r="Y218" s="124"/>
      <c r="Z218" s="124"/>
    </row>
    <row r="219" spans="1:26" ht="15.75" thickBot="1">
      <c r="A219" s="124"/>
      <c r="B219" s="124"/>
      <c r="C219" s="124"/>
      <c r="D219" s="124"/>
      <c r="E219" s="124"/>
      <c r="F219" s="124"/>
      <c r="G219" s="124"/>
      <c r="H219" s="124"/>
      <c r="I219" s="124"/>
      <c r="J219" s="124"/>
      <c r="K219" s="124"/>
      <c r="L219" s="124"/>
      <c r="M219" s="124"/>
      <c r="N219" s="124"/>
      <c r="O219" s="124"/>
      <c r="P219" s="124"/>
      <c r="Q219" s="124"/>
      <c r="R219" s="124"/>
      <c r="S219" s="124"/>
      <c r="T219" s="124"/>
      <c r="U219" s="124"/>
      <c r="V219" s="124"/>
      <c r="W219" s="124"/>
      <c r="X219" s="124"/>
      <c r="Y219" s="124"/>
      <c r="Z219" s="124"/>
    </row>
    <row r="220" spans="1:26" ht="15.75" thickBot="1">
      <c r="A220" s="124"/>
      <c r="B220" s="124"/>
      <c r="C220" s="124"/>
      <c r="D220" s="124"/>
      <c r="E220" s="124"/>
      <c r="F220" s="124"/>
      <c r="G220" s="124"/>
      <c r="H220" s="124"/>
      <c r="I220" s="124"/>
      <c r="J220" s="124"/>
      <c r="K220" s="124"/>
      <c r="L220" s="124"/>
      <c r="M220" s="124"/>
      <c r="N220" s="124"/>
      <c r="O220" s="124"/>
      <c r="P220" s="124"/>
      <c r="Q220" s="124"/>
      <c r="R220" s="124"/>
      <c r="S220" s="124"/>
      <c r="T220" s="124"/>
      <c r="U220" s="124"/>
      <c r="V220" s="124"/>
      <c r="W220" s="124"/>
      <c r="X220" s="124"/>
      <c r="Y220" s="124"/>
      <c r="Z220" s="124"/>
    </row>
    <row r="221" spans="1:26" ht="15.75" thickBot="1">
      <c r="A221" s="124"/>
      <c r="B221" s="124"/>
      <c r="C221" s="124"/>
      <c r="D221" s="124"/>
      <c r="E221" s="124"/>
      <c r="F221" s="124"/>
      <c r="G221" s="124"/>
      <c r="H221" s="124"/>
      <c r="I221" s="124"/>
      <c r="J221" s="124"/>
      <c r="K221" s="124"/>
      <c r="L221" s="124"/>
      <c r="M221" s="124"/>
      <c r="N221" s="124"/>
      <c r="O221" s="124"/>
      <c r="P221" s="124"/>
      <c r="Q221" s="124"/>
      <c r="R221" s="124"/>
      <c r="S221" s="124"/>
      <c r="T221" s="124"/>
      <c r="U221" s="124"/>
      <c r="V221" s="124"/>
      <c r="W221" s="124"/>
      <c r="X221" s="124"/>
      <c r="Y221" s="124"/>
      <c r="Z221" s="124"/>
    </row>
    <row r="222" spans="1:26" ht="15.75" thickBot="1">
      <c r="A222" s="124"/>
      <c r="B222" s="124"/>
      <c r="C222" s="124"/>
      <c r="D222" s="124"/>
      <c r="E222" s="124"/>
      <c r="F222" s="124"/>
      <c r="G222" s="124"/>
      <c r="H222" s="124"/>
      <c r="I222" s="124"/>
      <c r="J222" s="124"/>
      <c r="K222" s="124"/>
      <c r="L222" s="124"/>
      <c r="M222" s="124"/>
      <c r="N222" s="124"/>
      <c r="O222" s="124"/>
      <c r="P222" s="124"/>
      <c r="Q222" s="124"/>
      <c r="R222" s="124"/>
      <c r="S222" s="124"/>
      <c r="T222" s="124"/>
      <c r="U222" s="124"/>
      <c r="V222" s="124"/>
      <c r="W222" s="124"/>
      <c r="X222" s="124"/>
      <c r="Y222" s="124"/>
      <c r="Z222" s="124"/>
    </row>
    <row r="223" spans="1:26" ht="15.75" thickBot="1">
      <c r="A223" s="124"/>
      <c r="B223" s="124"/>
      <c r="C223" s="124"/>
      <c r="D223" s="124"/>
      <c r="E223" s="124"/>
      <c r="F223" s="124"/>
      <c r="G223" s="124"/>
      <c r="H223" s="124"/>
      <c r="I223" s="124"/>
      <c r="J223" s="124"/>
      <c r="K223" s="124"/>
      <c r="L223" s="124"/>
      <c r="M223" s="124"/>
      <c r="N223" s="124"/>
      <c r="O223" s="124"/>
      <c r="P223" s="124"/>
      <c r="Q223" s="124"/>
      <c r="R223" s="124"/>
      <c r="S223" s="124"/>
      <c r="T223" s="124"/>
      <c r="U223" s="124"/>
      <c r="V223" s="124"/>
      <c r="W223" s="124"/>
      <c r="X223" s="124"/>
      <c r="Y223" s="124"/>
      <c r="Z223" s="124"/>
    </row>
    <row r="224" spans="1:26" ht="15.75" thickBot="1">
      <c r="A224" s="124"/>
      <c r="B224" s="124"/>
      <c r="C224" s="124"/>
      <c r="D224" s="124"/>
      <c r="E224" s="124"/>
      <c r="F224" s="124"/>
      <c r="G224" s="124"/>
      <c r="H224" s="124"/>
      <c r="I224" s="124"/>
      <c r="J224" s="124"/>
      <c r="K224" s="124"/>
      <c r="L224" s="124"/>
      <c r="M224" s="124"/>
      <c r="N224" s="124"/>
      <c r="O224" s="124"/>
      <c r="P224" s="124"/>
      <c r="Q224" s="124"/>
      <c r="R224" s="124"/>
      <c r="S224" s="124"/>
      <c r="T224" s="124"/>
      <c r="U224" s="124"/>
      <c r="V224" s="124"/>
      <c r="W224" s="124"/>
      <c r="X224" s="124"/>
      <c r="Y224" s="124"/>
      <c r="Z224" s="124"/>
    </row>
    <row r="225" spans="1:26" ht="15.75" thickBot="1">
      <c r="A225" s="124"/>
      <c r="B225" s="124"/>
      <c r="C225" s="124"/>
      <c r="D225" s="124"/>
      <c r="E225" s="124"/>
      <c r="F225" s="124"/>
      <c r="G225" s="124"/>
      <c r="H225" s="124"/>
      <c r="I225" s="124"/>
      <c r="J225" s="124"/>
      <c r="K225" s="124"/>
      <c r="L225" s="124"/>
      <c r="M225" s="124"/>
      <c r="N225" s="124"/>
      <c r="O225" s="124"/>
      <c r="P225" s="124"/>
      <c r="Q225" s="124"/>
      <c r="R225" s="124"/>
      <c r="S225" s="124"/>
      <c r="T225" s="124"/>
      <c r="U225" s="124"/>
      <c r="V225" s="124"/>
      <c r="W225" s="124"/>
      <c r="X225" s="124"/>
      <c r="Y225" s="124"/>
      <c r="Z225" s="124"/>
    </row>
    <row r="226" spans="1:26" ht="15.75" thickBot="1">
      <c r="A226" s="124"/>
      <c r="B226" s="124"/>
      <c r="C226" s="124"/>
      <c r="D226" s="124"/>
      <c r="E226" s="124"/>
      <c r="F226" s="124"/>
      <c r="G226" s="124"/>
      <c r="H226" s="124"/>
      <c r="I226" s="124"/>
      <c r="J226" s="124"/>
      <c r="K226" s="124"/>
      <c r="L226" s="124"/>
      <c r="M226" s="124"/>
      <c r="N226" s="124"/>
      <c r="O226" s="124"/>
      <c r="P226" s="124"/>
      <c r="Q226" s="124"/>
      <c r="R226" s="124"/>
      <c r="S226" s="124"/>
      <c r="T226" s="124"/>
      <c r="U226" s="124"/>
      <c r="V226" s="124"/>
      <c r="W226" s="124"/>
      <c r="X226" s="124"/>
      <c r="Y226" s="124"/>
      <c r="Z226" s="124"/>
    </row>
    <row r="227" spans="1:26" ht="15.75" thickBot="1">
      <c r="A227" s="124"/>
      <c r="B227" s="124"/>
      <c r="C227" s="124"/>
      <c r="D227" s="124"/>
      <c r="E227" s="124"/>
      <c r="F227" s="124"/>
      <c r="G227" s="124"/>
      <c r="H227" s="124"/>
      <c r="I227" s="124"/>
      <c r="J227" s="124"/>
      <c r="K227" s="124"/>
      <c r="L227" s="124"/>
      <c r="M227" s="124"/>
      <c r="N227" s="124"/>
      <c r="O227" s="124"/>
      <c r="P227" s="124"/>
      <c r="Q227" s="124"/>
      <c r="R227" s="124"/>
      <c r="S227" s="124"/>
      <c r="T227" s="124"/>
      <c r="U227" s="124"/>
      <c r="V227" s="124"/>
      <c r="W227" s="124"/>
      <c r="X227" s="124"/>
      <c r="Y227" s="124"/>
      <c r="Z227" s="124"/>
    </row>
    <row r="228" spans="1:26" ht="15.75" thickBot="1">
      <c r="A228" s="124"/>
      <c r="B228" s="124"/>
      <c r="C228" s="124"/>
      <c r="D228" s="124"/>
      <c r="E228" s="124"/>
      <c r="F228" s="124"/>
      <c r="G228" s="124"/>
      <c r="H228" s="124"/>
      <c r="I228" s="124"/>
      <c r="J228" s="124"/>
      <c r="K228" s="124"/>
      <c r="L228" s="124"/>
      <c r="M228" s="124"/>
      <c r="N228" s="124"/>
      <c r="O228" s="124"/>
      <c r="P228" s="124"/>
      <c r="Q228" s="124"/>
      <c r="R228" s="124"/>
      <c r="S228" s="124"/>
      <c r="T228" s="124"/>
      <c r="U228" s="124"/>
      <c r="V228" s="124"/>
      <c r="W228" s="124"/>
      <c r="X228" s="124"/>
      <c r="Y228" s="124"/>
      <c r="Z228" s="124"/>
    </row>
    <row r="229" spans="1:26" ht="15.75" thickBot="1">
      <c r="A229" s="124"/>
      <c r="B229" s="124"/>
      <c r="C229" s="124"/>
      <c r="D229" s="124"/>
      <c r="E229" s="124"/>
      <c r="F229" s="124"/>
      <c r="G229" s="124"/>
      <c r="H229" s="124"/>
      <c r="I229" s="124"/>
      <c r="J229" s="124"/>
      <c r="K229" s="124"/>
      <c r="L229" s="124"/>
      <c r="M229" s="124"/>
      <c r="N229" s="124"/>
      <c r="O229" s="124"/>
      <c r="P229" s="124"/>
      <c r="Q229" s="124"/>
      <c r="R229" s="124"/>
      <c r="S229" s="124"/>
      <c r="T229" s="124"/>
      <c r="U229" s="124"/>
      <c r="V229" s="124"/>
      <c r="W229" s="124"/>
      <c r="X229" s="124"/>
      <c r="Y229" s="124"/>
      <c r="Z229" s="124"/>
    </row>
    <row r="230" spans="1:26" ht="15.75" thickBot="1">
      <c r="A230" s="124"/>
      <c r="B230" s="124"/>
      <c r="C230" s="124"/>
      <c r="D230" s="124"/>
      <c r="E230" s="124"/>
      <c r="F230" s="124"/>
      <c r="G230" s="124"/>
      <c r="H230" s="124"/>
      <c r="I230" s="124"/>
      <c r="J230" s="124"/>
      <c r="K230" s="124"/>
      <c r="L230" s="124"/>
      <c r="M230" s="124"/>
      <c r="N230" s="124"/>
      <c r="O230" s="124"/>
      <c r="P230" s="124"/>
      <c r="Q230" s="124"/>
      <c r="R230" s="124"/>
      <c r="S230" s="124"/>
      <c r="T230" s="124"/>
      <c r="U230" s="124"/>
      <c r="V230" s="124"/>
      <c r="W230" s="124"/>
      <c r="X230" s="124"/>
      <c r="Y230" s="124"/>
      <c r="Z230" s="124"/>
    </row>
    <row r="231" spans="1:26" ht="15.75" thickBot="1">
      <c r="A231" s="124"/>
      <c r="B231" s="124"/>
      <c r="C231" s="124"/>
      <c r="D231" s="124"/>
      <c r="E231" s="124"/>
      <c r="F231" s="124"/>
      <c r="G231" s="124"/>
      <c r="H231" s="124"/>
      <c r="I231" s="124"/>
      <c r="J231" s="124"/>
      <c r="K231" s="124"/>
      <c r="L231" s="124"/>
      <c r="M231" s="124"/>
      <c r="N231" s="124"/>
      <c r="O231" s="124"/>
      <c r="P231" s="124"/>
      <c r="Q231" s="124"/>
      <c r="R231" s="124"/>
      <c r="S231" s="124"/>
      <c r="T231" s="124"/>
      <c r="U231" s="124"/>
      <c r="V231" s="124"/>
      <c r="W231" s="124"/>
      <c r="X231" s="124"/>
      <c r="Y231" s="124"/>
      <c r="Z231" s="124"/>
    </row>
    <row r="232" spans="1:26" ht="15.75" thickBot="1">
      <c r="A232" s="124"/>
      <c r="B232" s="124"/>
      <c r="C232" s="124"/>
      <c r="D232" s="124"/>
      <c r="E232" s="124"/>
      <c r="F232" s="124"/>
      <c r="G232" s="124"/>
      <c r="H232" s="124"/>
      <c r="I232" s="124"/>
      <c r="J232" s="124"/>
      <c r="K232" s="124"/>
      <c r="L232" s="124"/>
      <c r="M232" s="124"/>
      <c r="N232" s="124"/>
      <c r="O232" s="124"/>
      <c r="P232" s="124"/>
      <c r="Q232" s="124"/>
      <c r="R232" s="124"/>
      <c r="S232" s="124"/>
      <c r="T232" s="124"/>
      <c r="U232" s="124"/>
      <c r="V232" s="124"/>
      <c r="W232" s="124"/>
      <c r="X232" s="124"/>
      <c r="Y232" s="124"/>
      <c r="Z232" s="124"/>
    </row>
    <row r="233" spans="1:26" ht="15.75" thickBot="1">
      <c r="A233" s="124"/>
      <c r="B233" s="124"/>
      <c r="C233" s="124"/>
      <c r="D233" s="124"/>
      <c r="E233" s="124"/>
      <c r="F233" s="124"/>
      <c r="G233" s="124"/>
      <c r="H233" s="124"/>
      <c r="I233" s="124"/>
      <c r="J233" s="124"/>
      <c r="K233" s="124"/>
      <c r="L233" s="124"/>
      <c r="M233" s="124"/>
      <c r="N233" s="124"/>
      <c r="O233" s="124"/>
      <c r="P233" s="124"/>
      <c r="Q233" s="124"/>
      <c r="R233" s="124"/>
      <c r="S233" s="124"/>
      <c r="T233" s="124"/>
      <c r="U233" s="124"/>
      <c r="V233" s="124"/>
      <c r="W233" s="124"/>
      <c r="X233" s="124"/>
      <c r="Y233" s="124"/>
      <c r="Z233" s="124"/>
    </row>
    <row r="234" spans="1:26" ht="15.75" thickBot="1">
      <c r="A234" s="124"/>
      <c r="B234" s="124"/>
      <c r="C234" s="124"/>
      <c r="D234" s="124"/>
      <c r="E234" s="124"/>
      <c r="F234" s="124"/>
      <c r="G234" s="124"/>
      <c r="H234" s="124"/>
      <c r="I234" s="124"/>
      <c r="J234" s="124"/>
      <c r="K234" s="124"/>
      <c r="L234" s="124"/>
      <c r="M234" s="124"/>
      <c r="N234" s="124"/>
      <c r="O234" s="124"/>
      <c r="P234" s="124"/>
      <c r="Q234" s="124"/>
      <c r="R234" s="124"/>
      <c r="S234" s="124"/>
      <c r="T234" s="124"/>
      <c r="U234" s="124"/>
      <c r="V234" s="124"/>
      <c r="W234" s="124"/>
      <c r="X234" s="124"/>
      <c r="Y234" s="124"/>
      <c r="Z234" s="124"/>
    </row>
    <row r="235" spans="1:26" ht="15.75" thickBot="1">
      <c r="A235" s="124"/>
      <c r="B235" s="124"/>
      <c r="C235" s="124"/>
      <c r="D235" s="124"/>
      <c r="E235" s="124"/>
      <c r="F235" s="124"/>
      <c r="G235" s="124"/>
      <c r="H235" s="124"/>
      <c r="I235" s="124"/>
      <c r="J235" s="124"/>
      <c r="K235" s="124"/>
      <c r="L235" s="124"/>
      <c r="M235" s="124"/>
      <c r="N235" s="124"/>
      <c r="O235" s="124"/>
      <c r="P235" s="124"/>
      <c r="Q235" s="124"/>
      <c r="R235" s="124"/>
      <c r="S235" s="124"/>
      <c r="T235" s="124"/>
      <c r="U235" s="124"/>
      <c r="V235" s="124"/>
      <c r="W235" s="124"/>
      <c r="X235" s="124"/>
      <c r="Y235" s="124"/>
      <c r="Z235" s="124"/>
    </row>
    <row r="236" spans="1:26" ht="15.75" thickBot="1">
      <c r="A236" s="124"/>
      <c r="B236" s="124"/>
      <c r="C236" s="124"/>
      <c r="D236" s="124"/>
      <c r="E236" s="124"/>
      <c r="F236" s="124"/>
      <c r="G236" s="124"/>
      <c r="H236" s="124"/>
      <c r="I236" s="124"/>
      <c r="J236" s="124"/>
      <c r="K236" s="124"/>
      <c r="L236" s="124"/>
      <c r="M236" s="124"/>
      <c r="N236" s="124"/>
      <c r="O236" s="124"/>
      <c r="P236" s="124"/>
      <c r="Q236" s="124"/>
      <c r="R236" s="124"/>
      <c r="S236" s="124"/>
      <c r="T236" s="124"/>
      <c r="U236" s="124"/>
      <c r="V236" s="124"/>
      <c r="W236" s="124"/>
      <c r="X236" s="124"/>
      <c r="Y236" s="124"/>
      <c r="Z236" s="124"/>
    </row>
    <row r="237" spans="1:26" ht="15.75" thickBot="1">
      <c r="A237" s="124"/>
      <c r="B237" s="124"/>
      <c r="C237" s="124"/>
      <c r="D237" s="124"/>
      <c r="E237" s="124"/>
      <c r="F237" s="124"/>
      <c r="G237" s="124"/>
      <c r="H237" s="124"/>
      <c r="I237" s="124"/>
      <c r="J237" s="124"/>
      <c r="K237" s="124"/>
      <c r="L237" s="124"/>
      <c r="M237" s="124"/>
      <c r="N237" s="124"/>
      <c r="O237" s="124"/>
      <c r="P237" s="124"/>
      <c r="Q237" s="124"/>
      <c r="R237" s="124"/>
      <c r="S237" s="124"/>
      <c r="T237" s="124"/>
      <c r="U237" s="124"/>
      <c r="V237" s="124"/>
      <c r="W237" s="124"/>
      <c r="X237" s="124"/>
      <c r="Y237" s="124"/>
      <c r="Z237" s="124"/>
    </row>
    <row r="238" spans="1:26" ht="15.75" thickBot="1">
      <c r="A238" s="124"/>
      <c r="B238" s="124"/>
      <c r="C238" s="124"/>
      <c r="D238" s="124"/>
      <c r="E238" s="124"/>
      <c r="F238" s="124"/>
      <c r="G238" s="124"/>
      <c r="H238" s="124"/>
      <c r="I238" s="124"/>
      <c r="J238" s="124"/>
      <c r="K238" s="124"/>
      <c r="L238" s="124"/>
      <c r="M238" s="124"/>
      <c r="N238" s="124"/>
      <c r="O238" s="124"/>
      <c r="P238" s="124"/>
      <c r="Q238" s="124"/>
      <c r="R238" s="124"/>
      <c r="S238" s="124"/>
      <c r="T238" s="124"/>
      <c r="U238" s="124"/>
      <c r="V238" s="124"/>
      <c r="W238" s="124"/>
      <c r="X238" s="124"/>
      <c r="Y238" s="124"/>
      <c r="Z238" s="124"/>
    </row>
    <row r="239" spans="1:26" ht="15.75" thickBot="1">
      <c r="A239" s="124"/>
      <c r="B239" s="124"/>
      <c r="C239" s="124"/>
      <c r="D239" s="124"/>
      <c r="E239" s="124"/>
      <c r="F239" s="124"/>
      <c r="G239" s="124"/>
      <c r="H239" s="124"/>
      <c r="I239" s="124"/>
      <c r="J239" s="124"/>
      <c r="K239" s="124"/>
      <c r="L239" s="124"/>
      <c r="M239" s="124"/>
      <c r="N239" s="124"/>
      <c r="O239" s="124"/>
      <c r="P239" s="124"/>
      <c r="Q239" s="124"/>
      <c r="R239" s="124"/>
      <c r="S239" s="124"/>
      <c r="T239" s="124"/>
      <c r="U239" s="124"/>
      <c r="V239" s="124"/>
      <c r="W239" s="124"/>
      <c r="X239" s="124"/>
      <c r="Y239" s="124"/>
      <c r="Z239" s="124"/>
    </row>
    <row r="240" spans="1:26" ht="15.75" thickBot="1">
      <c r="A240" s="124"/>
      <c r="B240" s="124"/>
      <c r="C240" s="124"/>
      <c r="D240" s="124"/>
      <c r="E240" s="124"/>
      <c r="F240" s="124"/>
      <c r="G240" s="124"/>
      <c r="H240" s="124"/>
      <c r="I240" s="124"/>
      <c r="J240" s="124"/>
      <c r="K240" s="124"/>
      <c r="L240" s="124"/>
      <c r="M240" s="124"/>
      <c r="N240" s="124"/>
      <c r="O240" s="124"/>
      <c r="P240" s="124"/>
      <c r="Q240" s="124"/>
      <c r="R240" s="124"/>
      <c r="S240" s="124"/>
      <c r="T240" s="124"/>
      <c r="U240" s="124"/>
      <c r="V240" s="124"/>
      <c r="W240" s="124"/>
      <c r="X240" s="124"/>
      <c r="Y240" s="124"/>
      <c r="Z240" s="124"/>
    </row>
    <row r="241" spans="1:26" ht="15.75" thickBot="1">
      <c r="A241" s="124"/>
      <c r="B241" s="124"/>
      <c r="C241" s="124"/>
      <c r="D241" s="124"/>
      <c r="E241" s="124"/>
      <c r="F241" s="124"/>
      <c r="G241" s="124"/>
      <c r="H241" s="124"/>
      <c r="I241" s="124"/>
      <c r="J241" s="124"/>
      <c r="K241" s="124"/>
      <c r="L241" s="124"/>
      <c r="M241" s="124"/>
      <c r="N241" s="124"/>
      <c r="O241" s="124"/>
      <c r="P241" s="124"/>
      <c r="Q241" s="124"/>
      <c r="R241" s="124"/>
      <c r="S241" s="124"/>
      <c r="T241" s="124"/>
      <c r="U241" s="124"/>
      <c r="V241" s="124"/>
      <c r="W241" s="124"/>
      <c r="X241" s="124"/>
      <c r="Y241" s="124"/>
      <c r="Z241" s="124"/>
    </row>
    <row r="242" spans="1:26" ht="15.75" thickBot="1">
      <c r="A242" s="124"/>
      <c r="B242" s="124"/>
      <c r="C242" s="124"/>
      <c r="D242" s="124"/>
      <c r="E242" s="124"/>
      <c r="F242" s="124"/>
      <c r="G242" s="124"/>
      <c r="H242" s="124"/>
      <c r="I242" s="124"/>
      <c r="J242" s="124"/>
      <c r="K242" s="124"/>
      <c r="L242" s="124"/>
      <c r="M242" s="124"/>
      <c r="N242" s="124"/>
      <c r="O242" s="124"/>
      <c r="P242" s="124"/>
      <c r="Q242" s="124"/>
      <c r="R242" s="124"/>
      <c r="S242" s="124"/>
      <c r="T242" s="124"/>
      <c r="U242" s="124"/>
      <c r="V242" s="124"/>
      <c r="W242" s="124"/>
      <c r="X242" s="124"/>
      <c r="Y242" s="124"/>
      <c r="Z242" s="124"/>
    </row>
    <row r="243" spans="1:26" ht="15.75" thickBot="1">
      <c r="A243" s="124"/>
      <c r="B243" s="124"/>
      <c r="C243" s="124"/>
      <c r="D243" s="124"/>
      <c r="E243" s="124"/>
      <c r="F243" s="124"/>
      <c r="G243" s="124"/>
      <c r="H243" s="124"/>
      <c r="I243" s="124"/>
      <c r="J243" s="124"/>
      <c r="K243" s="124"/>
      <c r="L243" s="124"/>
      <c r="M243" s="124"/>
      <c r="N243" s="124"/>
      <c r="O243" s="124"/>
      <c r="P243" s="124"/>
      <c r="Q243" s="124"/>
      <c r="R243" s="124"/>
      <c r="S243" s="124"/>
      <c r="T243" s="124"/>
      <c r="U243" s="124"/>
      <c r="V243" s="124"/>
      <c r="W243" s="124"/>
      <c r="X243" s="124"/>
      <c r="Y243" s="124"/>
      <c r="Z243" s="124"/>
    </row>
    <row r="244" spans="1:26" ht="15.75" thickBot="1">
      <c r="A244" s="124"/>
      <c r="B244" s="124"/>
      <c r="C244" s="124"/>
      <c r="D244" s="124"/>
      <c r="E244" s="124"/>
      <c r="F244" s="124"/>
      <c r="G244" s="124"/>
      <c r="H244" s="124"/>
      <c r="I244" s="124"/>
      <c r="J244" s="124"/>
      <c r="K244" s="124"/>
      <c r="L244" s="124"/>
      <c r="M244" s="124"/>
      <c r="N244" s="124"/>
      <c r="O244" s="124"/>
      <c r="P244" s="124"/>
      <c r="Q244" s="124"/>
      <c r="R244" s="124"/>
      <c r="S244" s="124"/>
      <c r="T244" s="124"/>
      <c r="U244" s="124"/>
      <c r="V244" s="124"/>
      <c r="W244" s="124"/>
      <c r="X244" s="124"/>
      <c r="Y244" s="124"/>
      <c r="Z244" s="124"/>
    </row>
    <row r="245" spans="1:26" ht="15.75" thickBot="1">
      <c r="A245" s="124"/>
      <c r="B245" s="124"/>
      <c r="C245" s="124"/>
      <c r="D245" s="124"/>
      <c r="E245" s="124"/>
      <c r="F245" s="124"/>
      <c r="G245" s="124"/>
      <c r="H245" s="124"/>
      <c r="I245" s="124"/>
      <c r="J245" s="124"/>
      <c r="K245" s="124"/>
      <c r="L245" s="124"/>
      <c r="M245" s="124"/>
      <c r="N245" s="124"/>
      <c r="O245" s="124"/>
      <c r="P245" s="124"/>
      <c r="Q245" s="124"/>
      <c r="R245" s="124"/>
      <c r="S245" s="124"/>
      <c r="T245" s="124"/>
      <c r="U245" s="124"/>
      <c r="V245" s="124"/>
      <c r="W245" s="124"/>
      <c r="X245" s="124"/>
      <c r="Y245" s="124"/>
      <c r="Z245" s="124"/>
    </row>
    <row r="246" spans="1:26" ht="15.75" thickBot="1">
      <c r="A246" s="124"/>
      <c r="B246" s="124"/>
      <c r="C246" s="124"/>
      <c r="D246" s="124"/>
      <c r="E246" s="124"/>
      <c r="F246" s="124"/>
      <c r="G246" s="124"/>
      <c r="H246" s="124"/>
      <c r="I246" s="124"/>
      <c r="J246" s="124"/>
      <c r="K246" s="124"/>
      <c r="L246" s="124"/>
      <c r="M246" s="124"/>
      <c r="N246" s="124"/>
      <c r="O246" s="124"/>
      <c r="P246" s="124"/>
      <c r="Q246" s="124"/>
      <c r="R246" s="124"/>
      <c r="S246" s="124"/>
      <c r="T246" s="124"/>
      <c r="U246" s="124"/>
      <c r="V246" s="124"/>
      <c r="W246" s="124"/>
      <c r="X246" s="124"/>
      <c r="Y246" s="124"/>
      <c r="Z246" s="124"/>
    </row>
    <row r="247" spans="1:26" ht="15.75" thickBot="1">
      <c r="A247" s="124"/>
      <c r="B247" s="124"/>
      <c r="C247" s="124"/>
      <c r="D247" s="124"/>
      <c r="E247" s="124"/>
      <c r="F247" s="124"/>
      <c r="G247" s="124"/>
      <c r="H247" s="124"/>
      <c r="I247" s="124"/>
      <c r="J247" s="124"/>
      <c r="K247" s="124"/>
      <c r="L247" s="124"/>
      <c r="M247" s="124"/>
      <c r="N247" s="124"/>
      <c r="O247" s="124"/>
      <c r="P247" s="124"/>
      <c r="Q247" s="124"/>
      <c r="R247" s="124"/>
      <c r="S247" s="124"/>
      <c r="T247" s="124"/>
      <c r="U247" s="124"/>
      <c r="V247" s="124"/>
      <c r="W247" s="124"/>
      <c r="X247" s="124"/>
      <c r="Y247" s="124"/>
      <c r="Z247" s="124"/>
    </row>
    <row r="248" spans="1:26" ht="15.75" thickBot="1">
      <c r="A248" s="124"/>
      <c r="B248" s="124"/>
      <c r="C248" s="124"/>
      <c r="D248" s="124"/>
      <c r="E248" s="124"/>
      <c r="F248" s="124"/>
      <c r="G248" s="124"/>
      <c r="H248" s="124"/>
      <c r="I248" s="124"/>
      <c r="J248" s="124"/>
      <c r="K248" s="124"/>
      <c r="L248" s="124"/>
      <c r="M248" s="124"/>
      <c r="N248" s="124"/>
      <c r="O248" s="124"/>
      <c r="P248" s="124"/>
      <c r="Q248" s="124"/>
      <c r="R248" s="124"/>
      <c r="S248" s="124"/>
      <c r="T248" s="124"/>
      <c r="U248" s="124"/>
      <c r="V248" s="124"/>
      <c r="W248" s="124"/>
      <c r="X248" s="124"/>
      <c r="Y248" s="124"/>
      <c r="Z248" s="124"/>
    </row>
    <row r="249" spans="1:26" ht="15.75" thickBot="1">
      <c r="A249" s="124"/>
      <c r="B249" s="124"/>
      <c r="C249" s="124"/>
      <c r="D249" s="124"/>
      <c r="E249" s="124"/>
      <c r="F249" s="124"/>
      <c r="G249" s="124"/>
      <c r="H249" s="124"/>
      <c r="I249" s="124"/>
      <c r="J249" s="124"/>
      <c r="K249" s="124"/>
      <c r="L249" s="124"/>
      <c r="M249" s="124"/>
      <c r="N249" s="124"/>
      <c r="O249" s="124"/>
      <c r="P249" s="124"/>
      <c r="Q249" s="124"/>
      <c r="R249" s="124"/>
      <c r="S249" s="124"/>
      <c r="T249" s="124"/>
      <c r="U249" s="124"/>
      <c r="V249" s="124"/>
      <c r="W249" s="124"/>
      <c r="X249" s="124"/>
      <c r="Y249" s="124"/>
      <c r="Z249" s="124"/>
    </row>
    <row r="250" spans="1:26" ht="15.75" thickBot="1">
      <c r="A250" s="124"/>
      <c r="B250" s="124"/>
      <c r="C250" s="124"/>
      <c r="D250" s="124"/>
      <c r="E250" s="124"/>
      <c r="F250" s="124"/>
      <c r="G250" s="124"/>
      <c r="H250" s="124"/>
      <c r="I250" s="124"/>
      <c r="J250" s="124"/>
      <c r="K250" s="124"/>
      <c r="L250" s="124"/>
      <c r="M250" s="124"/>
      <c r="N250" s="124"/>
      <c r="O250" s="124"/>
      <c r="P250" s="124"/>
      <c r="Q250" s="124"/>
      <c r="R250" s="124"/>
      <c r="S250" s="124"/>
      <c r="T250" s="124"/>
      <c r="U250" s="124"/>
      <c r="V250" s="124"/>
      <c r="W250" s="124"/>
      <c r="X250" s="124"/>
      <c r="Y250" s="124"/>
      <c r="Z250" s="124"/>
    </row>
    <row r="251" spans="1:26" ht="15.75" thickBot="1">
      <c r="A251" s="124"/>
      <c r="B251" s="124"/>
      <c r="C251" s="124"/>
      <c r="D251" s="124"/>
      <c r="E251" s="124"/>
      <c r="F251" s="124"/>
      <c r="G251" s="124"/>
      <c r="H251" s="124"/>
      <c r="I251" s="124"/>
      <c r="J251" s="124"/>
      <c r="K251" s="124"/>
      <c r="L251" s="124"/>
      <c r="M251" s="124"/>
      <c r="N251" s="124"/>
      <c r="O251" s="124"/>
      <c r="P251" s="124"/>
      <c r="Q251" s="124"/>
      <c r="R251" s="124"/>
      <c r="S251" s="124"/>
      <c r="T251" s="124"/>
      <c r="U251" s="124"/>
      <c r="V251" s="124"/>
      <c r="W251" s="124"/>
      <c r="X251" s="124"/>
      <c r="Y251" s="124"/>
      <c r="Z251" s="124"/>
    </row>
    <row r="252" spans="1:26" ht="15.75" thickBot="1">
      <c r="A252" s="124"/>
      <c r="B252" s="124"/>
      <c r="C252" s="124"/>
      <c r="D252" s="124"/>
      <c r="E252" s="124"/>
      <c r="F252" s="124"/>
      <c r="G252" s="124"/>
      <c r="H252" s="124"/>
      <c r="I252" s="124"/>
      <c r="J252" s="124"/>
      <c r="K252" s="124"/>
      <c r="L252" s="124"/>
      <c r="M252" s="124"/>
      <c r="N252" s="124"/>
      <c r="O252" s="124"/>
      <c r="P252" s="124"/>
      <c r="Q252" s="124"/>
      <c r="R252" s="124"/>
      <c r="S252" s="124"/>
      <c r="T252" s="124"/>
      <c r="U252" s="124"/>
      <c r="V252" s="124"/>
      <c r="W252" s="124"/>
      <c r="X252" s="124"/>
      <c r="Y252" s="124"/>
      <c r="Z252" s="124"/>
    </row>
    <row r="253" spans="1:26" ht="15.75" thickBot="1">
      <c r="A253" s="124"/>
      <c r="B253" s="124"/>
      <c r="C253" s="124"/>
      <c r="D253" s="124"/>
      <c r="E253" s="124"/>
      <c r="F253" s="124"/>
      <c r="G253" s="124"/>
      <c r="H253" s="124"/>
      <c r="I253" s="124"/>
      <c r="J253" s="124"/>
      <c r="K253" s="124"/>
      <c r="L253" s="124"/>
      <c r="M253" s="124"/>
      <c r="N253" s="124"/>
      <c r="O253" s="124"/>
      <c r="P253" s="124"/>
      <c r="Q253" s="124"/>
      <c r="R253" s="124"/>
      <c r="S253" s="124"/>
      <c r="T253" s="124"/>
      <c r="U253" s="124"/>
      <c r="V253" s="124"/>
      <c r="W253" s="124"/>
      <c r="X253" s="124"/>
      <c r="Y253" s="124"/>
      <c r="Z253" s="124"/>
    </row>
    <row r="254" spans="1:26" ht="15.75" thickBot="1">
      <c r="A254" s="124"/>
      <c r="B254" s="124"/>
      <c r="C254" s="124"/>
      <c r="D254" s="124"/>
      <c r="E254" s="124"/>
      <c r="F254" s="124"/>
      <c r="G254" s="124"/>
      <c r="H254" s="124"/>
      <c r="I254" s="124"/>
      <c r="J254" s="124"/>
      <c r="K254" s="124"/>
      <c r="L254" s="124"/>
      <c r="M254" s="124"/>
      <c r="N254" s="124"/>
      <c r="O254" s="124"/>
      <c r="P254" s="124"/>
      <c r="Q254" s="124"/>
      <c r="R254" s="124"/>
      <c r="S254" s="124"/>
      <c r="T254" s="124"/>
      <c r="U254" s="124"/>
      <c r="V254" s="124"/>
      <c r="W254" s="124"/>
      <c r="X254" s="124"/>
      <c r="Y254" s="124"/>
      <c r="Z254" s="124"/>
    </row>
    <row r="255" spans="1:26" ht="15.75" thickBot="1">
      <c r="A255" s="124"/>
      <c r="B255" s="124"/>
      <c r="C255" s="124"/>
      <c r="D255" s="124"/>
      <c r="E255" s="124"/>
      <c r="F255" s="124"/>
      <c r="G255" s="124"/>
      <c r="H255" s="124"/>
      <c r="I255" s="124"/>
      <c r="J255" s="124"/>
      <c r="K255" s="124"/>
      <c r="L255" s="124"/>
      <c r="M255" s="124"/>
      <c r="N255" s="124"/>
      <c r="O255" s="124"/>
      <c r="P255" s="124"/>
      <c r="Q255" s="124"/>
      <c r="R255" s="124"/>
      <c r="S255" s="124"/>
      <c r="T255" s="124"/>
      <c r="U255" s="124"/>
      <c r="V255" s="124"/>
      <c r="W255" s="124"/>
      <c r="X255" s="124"/>
      <c r="Y255" s="124"/>
      <c r="Z255" s="124"/>
    </row>
    <row r="256" spans="1:26" ht="15.75" thickBot="1">
      <c r="A256" s="124"/>
      <c r="B256" s="124"/>
      <c r="C256" s="124"/>
      <c r="D256" s="124"/>
      <c r="E256" s="124"/>
      <c r="F256" s="124"/>
      <c r="G256" s="124"/>
      <c r="H256" s="124"/>
      <c r="I256" s="124"/>
      <c r="J256" s="124"/>
      <c r="K256" s="124"/>
      <c r="L256" s="124"/>
      <c r="M256" s="124"/>
      <c r="N256" s="124"/>
      <c r="O256" s="124"/>
      <c r="P256" s="124"/>
      <c r="Q256" s="124"/>
      <c r="R256" s="124"/>
      <c r="S256" s="124"/>
      <c r="T256" s="124"/>
      <c r="U256" s="124"/>
      <c r="V256" s="124"/>
      <c r="W256" s="124"/>
      <c r="X256" s="124"/>
      <c r="Y256" s="124"/>
      <c r="Z256" s="124"/>
    </row>
    <row r="257" spans="1:26" ht="15.75" thickBot="1">
      <c r="A257" s="124"/>
      <c r="B257" s="124"/>
      <c r="C257" s="124"/>
      <c r="D257" s="124"/>
      <c r="E257" s="124"/>
      <c r="F257" s="124"/>
      <c r="G257" s="124"/>
      <c r="H257" s="124"/>
      <c r="I257" s="124"/>
      <c r="J257" s="124"/>
      <c r="K257" s="124"/>
      <c r="L257" s="124"/>
      <c r="M257" s="124"/>
      <c r="N257" s="124"/>
      <c r="O257" s="124"/>
      <c r="P257" s="124"/>
      <c r="Q257" s="124"/>
      <c r="R257" s="124"/>
      <c r="S257" s="124"/>
      <c r="T257" s="124"/>
      <c r="U257" s="124"/>
      <c r="V257" s="124"/>
      <c r="W257" s="124"/>
      <c r="X257" s="124"/>
      <c r="Y257" s="124"/>
      <c r="Z257" s="124"/>
    </row>
    <row r="258" spans="1:26" ht="15.75" thickBot="1">
      <c r="A258" s="124"/>
      <c r="B258" s="124"/>
      <c r="C258" s="124"/>
      <c r="D258" s="124"/>
      <c r="E258" s="124"/>
      <c r="F258" s="124"/>
      <c r="G258" s="124"/>
      <c r="H258" s="124"/>
      <c r="I258" s="124"/>
      <c r="J258" s="124"/>
      <c r="K258" s="124"/>
      <c r="L258" s="124"/>
      <c r="M258" s="124"/>
      <c r="N258" s="124"/>
      <c r="O258" s="124"/>
      <c r="P258" s="124"/>
      <c r="Q258" s="124"/>
      <c r="R258" s="124"/>
      <c r="S258" s="124"/>
      <c r="T258" s="124"/>
      <c r="U258" s="124"/>
      <c r="V258" s="124"/>
      <c r="W258" s="124"/>
      <c r="X258" s="124"/>
      <c r="Y258" s="124"/>
      <c r="Z258" s="124"/>
    </row>
    <row r="259" spans="1:26" ht="15.75" thickBot="1">
      <c r="A259" s="124"/>
      <c r="B259" s="124"/>
      <c r="C259" s="124"/>
      <c r="D259" s="124"/>
      <c r="E259" s="124"/>
      <c r="F259" s="124"/>
      <c r="G259" s="124"/>
      <c r="H259" s="124"/>
      <c r="I259" s="124"/>
      <c r="J259" s="124"/>
      <c r="K259" s="124"/>
      <c r="L259" s="124"/>
      <c r="M259" s="124"/>
      <c r="N259" s="124"/>
      <c r="O259" s="124"/>
      <c r="P259" s="124"/>
      <c r="Q259" s="124"/>
      <c r="R259" s="124"/>
      <c r="S259" s="124"/>
      <c r="T259" s="124"/>
      <c r="U259" s="124"/>
      <c r="V259" s="124"/>
      <c r="W259" s="124"/>
      <c r="X259" s="124"/>
      <c r="Y259" s="124"/>
      <c r="Z259" s="124"/>
    </row>
    <row r="260" spans="1:26" ht="15.75" thickBot="1">
      <c r="A260" s="124"/>
      <c r="B260" s="124"/>
      <c r="C260" s="124"/>
      <c r="D260" s="124"/>
      <c r="E260" s="124"/>
      <c r="F260" s="124"/>
      <c r="G260" s="124"/>
      <c r="H260" s="124"/>
      <c r="I260" s="124"/>
      <c r="J260" s="124"/>
      <c r="K260" s="124"/>
      <c r="L260" s="124"/>
      <c r="M260" s="124"/>
      <c r="N260" s="124"/>
      <c r="O260" s="124"/>
      <c r="P260" s="124"/>
      <c r="Q260" s="124"/>
      <c r="R260" s="124"/>
      <c r="S260" s="124"/>
      <c r="T260" s="124"/>
      <c r="U260" s="124"/>
      <c r="V260" s="124"/>
      <c r="W260" s="124"/>
      <c r="X260" s="124"/>
      <c r="Y260" s="124"/>
      <c r="Z260" s="124"/>
    </row>
    <row r="261" spans="1:26" ht="15.75" thickBot="1">
      <c r="A261" s="124"/>
      <c r="B261" s="124"/>
      <c r="C261" s="124"/>
      <c r="D261" s="124"/>
      <c r="E261" s="124"/>
      <c r="F261" s="124"/>
      <c r="G261" s="124"/>
      <c r="H261" s="124"/>
      <c r="I261" s="124"/>
      <c r="J261" s="124"/>
      <c r="K261" s="124"/>
      <c r="L261" s="124"/>
      <c r="M261" s="124"/>
      <c r="N261" s="124"/>
      <c r="O261" s="124"/>
      <c r="P261" s="124"/>
      <c r="Q261" s="124"/>
      <c r="R261" s="124"/>
      <c r="S261" s="124"/>
      <c r="T261" s="124"/>
      <c r="U261" s="124"/>
      <c r="V261" s="124"/>
      <c r="W261" s="124"/>
      <c r="X261" s="124"/>
      <c r="Y261" s="124"/>
      <c r="Z261" s="124"/>
    </row>
    <row r="262" spans="1:26" ht="15.75" thickBot="1">
      <c r="A262" s="124"/>
      <c r="B262" s="124"/>
      <c r="C262" s="124"/>
      <c r="D262" s="124"/>
      <c r="E262" s="124"/>
      <c r="F262" s="124"/>
      <c r="G262" s="124"/>
      <c r="H262" s="124"/>
      <c r="I262" s="124"/>
      <c r="J262" s="124"/>
      <c r="K262" s="124"/>
      <c r="L262" s="124"/>
      <c r="M262" s="124"/>
      <c r="N262" s="124"/>
      <c r="O262" s="124"/>
      <c r="P262" s="124"/>
      <c r="Q262" s="124"/>
      <c r="R262" s="124"/>
      <c r="S262" s="124"/>
      <c r="T262" s="124"/>
      <c r="U262" s="124"/>
      <c r="V262" s="124"/>
      <c r="W262" s="124"/>
      <c r="X262" s="124"/>
      <c r="Y262" s="124"/>
      <c r="Z262" s="124"/>
    </row>
    <row r="263" spans="1:26" ht="15.75" thickBot="1">
      <c r="A263" s="124"/>
      <c r="B263" s="124"/>
      <c r="C263" s="124"/>
      <c r="D263" s="124"/>
      <c r="E263" s="124"/>
      <c r="F263" s="124"/>
      <c r="G263" s="124"/>
      <c r="H263" s="124"/>
      <c r="I263" s="124"/>
      <c r="J263" s="124"/>
      <c r="K263" s="124"/>
      <c r="L263" s="124"/>
      <c r="M263" s="124"/>
      <c r="N263" s="124"/>
      <c r="O263" s="124"/>
      <c r="P263" s="124"/>
      <c r="Q263" s="124"/>
      <c r="R263" s="124"/>
      <c r="S263" s="124"/>
      <c r="T263" s="124"/>
      <c r="U263" s="124"/>
      <c r="V263" s="124"/>
      <c r="W263" s="124"/>
      <c r="X263" s="124"/>
      <c r="Y263" s="124"/>
      <c r="Z263" s="124"/>
    </row>
    <row r="264" spans="1:26" ht="15.75" thickBot="1">
      <c r="A264" s="124"/>
      <c r="B264" s="124"/>
      <c r="C264" s="124"/>
      <c r="D264" s="124"/>
      <c r="E264" s="124"/>
      <c r="F264" s="124"/>
      <c r="G264" s="124"/>
      <c r="H264" s="124"/>
      <c r="I264" s="124"/>
      <c r="J264" s="124"/>
      <c r="K264" s="124"/>
      <c r="L264" s="124"/>
      <c r="M264" s="124"/>
      <c r="N264" s="124"/>
      <c r="O264" s="124"/>
      <c r="P264" s="124"/>
      <c r="Q264" s="124"/>
      <c r="R264" s="124"/>
      <c r="S264" s="124"/>
      <c r="T264" s="124"/>
      <c r="U264" s="124"/>
      <c r="V264" s="124"/>
      <c r="W264" s="124"/>
      <c r="X264" s="124"/>
      <c r="Y264" s="124"/>
      <c r="Z264" s="124"/>
    </row>
    <row r="265" spans="1:26" ht="15.75" thickBot="1">
      <c r="A265" s="124"/>
      <c r="B265" s="124"/>
      <c r="C265" s="124"/>
      <c r="D265" s="124"/>
      <c r="E265" s="124"/>
      <c r="F265" s="124"/>
      <c r="G265" s="124"/>
      <c r="H265" s="124"/>
      <c r="I265" s="124"/>
      <c r="J265" s="124"/>
      <c r="K265" s="124"/>
      <c r="L265" s="124"/>
      <c r="M265" s="124"/>
      <c r="N265" s="124"/>
      <c r="O265" s="124"/>
      <c r="P265" s="124"/>
      <c r="Q265" s="124"/>
      <c r="R265" s="124"/>
      <c r="S265" s="124"/>
      <c r="T265" s="124"/>
      <c r="U265" s="124"/>
      <c r="V265" s="124"/>
      <c r="W265" s="124"/>
      <c r="X265" s="124"/>
      <c r="Y265" s="124"/>
      <c r="Z265" s="124"/>
    </row>
    <row r="266" spans="1:26" ht="15.75" thickBot="1">
      <c r="A266" s="124"/>
      <c r="B266" s="124"/>
      <c r="C266" s="124"/>
      <c r="D266" s="124"/>
      <c r="E266" s="124"/>
      <c r="F266" s="124"/>
      <c r="G266" s="124"/>
      <c r="H266" s="124"/>
      <c r="I266" s="124"/>
      <c r="J266" s="124"/>
      <c r="K266" s="124"/>
      <c r="L266" s="124"/>
      <c r="M266" s="124"/>
      <c r="N266" s="124"/>
      <c r="O266" s="124"/>
      <c r="P266" s="124"/>
      <c r="Q266" s="124"/>
      <c r="R266" s="124"/>
      <c r="S266" s="124"/>
      <c r="T266" s="124"/>
      <c r="U266" s="124"/>
      <c r="V266" s="124"/>
      <c r="W266" s="124"/>
      <c r="X266" s="124"/>
      <c r="Y266" s="124"/>
      <c r="Z266" s="124"/>
    </row>
    <row r="267" spans="1:26" ht="15.75" thickBot="1">
      <c r="A267" s="124"/>
      <c r="B267" s="124"/>
      <c r="C267" s="124"/>
      <c r="D267" s="124"/>
      <c r="E267" s="124"/>
      <c r="F267" s="124"/>
      <c r="G267" s="124"/>
      <c r="H267" s="124"/>
      <c r="I267" s="124"/>
      <c r="J267" s="124"/>
      <c r="K267" s="124"/>
      <c r="L267" s="124"/>
      <c r="M267" s="124"/>
      <c r="N267" s="124"/>
      <c r="O267" s="124"/>
      <c r="P267" s="124"/>
      <c r="Q267" s="124"/>
      <c r="R267" s="124"/>
      <c r="S267" s="124"/>
      <c r="T267" s="124"/>
      <c r="U267" s="124"/>
      <c r="V267" s="124"/>
      <c r="W267" s="124"/>
      <c r="X267" s="124"/>
      <c r="Y267" s="124"/>
      <c r="Z267" s="124"/>
    </row>
    <row r="268" spans="1:26" ht="15.75" thickBot="1">
      <c r="A268" s="124"/>
      <c r="B268" s="124"/>
      <c r="C268" s="124"/>
      <c r="D268" s="124"/>
      <c r="E268" s="124"/>
      <c r="F268" s="124"/>
      <c r="G268" s="124"/>
      <c r="H268" s="124"/>
      <c r="I268" s="124"/>
      <c r="J268" s="124"/>
      <c r="K268" s="124"/>
      <c r="L268" s="124"/>
      <c r="M268" s="124"/>
      <c r="N268" s="124"/>
      <c r="O268" s="124"/>
      <c r="P268" s="124"/>
      <c r="Q268" s="124"/>
      <c r="R268" s="124"/>
      <c r="S268" s="124"/>
      <c r="T268" s="124"/>
      <c r="U268" s="124"/>
      <c r="V268" s="124"/>
      <c r="W268" s="124"/>
      <c r="X268" s="124"/>
      <c r="Y268" s="124"/>
      <c r="Z268" s="124"/>
    </row>
    <row r="269" spans="1:26" ht="15.75" thickBot="1">
      <c r="A269" s="124"/>
      <c r="B269" s="124"/>
      <c r="C269" s="124"/>
      <c r="D269" s="124"/>
      <c r="E269" s="124"/>
      <c r="F269" s="124"/>
      <c r="G269" s="124"/>
      <c r="H269" s="124"/>
      <c r="I269" s="124"/>
      <c r="J269" s="124"/>
      <c r="K269" s="124"/>
      <c r="L269" s="124"/>
      <c r="M269" s="124"/>
      <c r="N269" s="124"/>
      <c r="O269" s="124"/>
      <c r="P269" s="124"/>
      <c r="Q269" s="124"/>
      <c r="R269" s="124"/>
      <c r="S269" s="124"/>
      <c r="T269" s="124"/>
      <c r="U269" s="124"/>
      <c r="V269" s="124"/>
      <c r="W269" s="124"/>
      <c r="X269" s="124"/>
      <c r="Y269" s="124"/>
      <c r="Z269" s="124"/>
    </row>
    <row r="270" spans="1:26" ht="15.75" thickBot="1">
      <c r="A270" s="124"/>
      <c r="B270" s="124"/>
      <c r="C270" s="124"/>
      <c r="D270" s="124"/>
      <c r="E270" s="124"/>
      <c r="F270" s="124"/>
      <c r="G270" s="124"/>
      <c r="H270" s="124"/>
      <c r="I270" s="124"/>
      <c r="J270" s="124"/>
      <c r="K270" s="124"/>
      <c r="L270" s="124"/>
      <c r="M270" s="124"/>
      <c r="N270" s="124"/>
      <c r="O270" s="124"/>
      <c r="P270" s="124"/>
      <c r="Q270" s="124"/>
      <c r="R270" s="124"/>
      <c r="S270" s="124"/>
      <c r="T270" s="124"/>
      <c r="U270" s="124"/>
      <c r="V270" s="124"/>
      <c r="W270" s="124"/>
      <c r="X270" s="124"/>
      <c r="Y270" s="124"/>
      <c r="Z270" s="124"/>
    </row>
    <row r="271" spans="1:26" ht="15.75" thickBot="1">
      <c r="A271" s="124"/>
      <c r="B271" s="124"/>
      <c r="C271" s="124"/>
      <c r="D271" s="124"/>
      <c r="E271" s="124"/>
      <c r="F271" s="124"/>
      <c r="G271" s="124"/>
      <c r="H271" s="124"/>
      <c r="I271" s="124"/>
      <c r="J271" s="124"/>
      <c r="K271" s="124"/>
      <c r="L271" s="124"/>
      <c r="M271" s="124"/>
      <c r="N271" s="124"/>
      <c r="O271" s="124"/>
      <c r="P271" s="124"/>
      <c r="Q271" s="124"/>
      <c r="R271" s="124"/>
      <c r="S271" s="124"/>
      <c r="T271" s="124"/>
      <c r="U271" s="124"/>
      <c r="V271" s="124"/>
      <c r="W271" s="124"/>
      <c r="X271" s="124"/>
      <c r="Y271" s="124"/>
      <c r="Z271" s="124"/>
    </row>
    <row r="272" spans="1:26" ht="15.75" thickBot="1">
      <c r="A272" s="124"/>
      <c r="B272" s="124"/>
      <c r="C272" s="124"/>
      <c r="D272" s="124"/>
      <c r="E272" s="124"/>
      <c r="F272" s="124"/>
      <c r="G272" s="124"/>
      <c r="H272" s="124"/>
      <c r="I272" s="124"/>
      <c r="J272" s="124"/>
      <c r="K272" s="124"/>
      <c r="L272" s="124"/>
      <c r="M272" s="124"/>
      <c r="N272" s="124"/>
      <c r="O272" s="124"/>
      <c r="P272" s="124"/>
      <c r="Q272" s="124"/>
      <c r="R272" s="124"/>
      <c r="S272" s="124"/>
      <c r="T272" s="124"/>
      <c r="U272" s="124"/>
      <c r="V272" s="124"/>
      <c r="W272" s="124"/>
      <c r="X272" s="124"/>
      <c r="Y272" s="124"/>
      <c r="Z272" s="124"/>
    </row>
    <row r="273" spans="1:26" ht="15.75" thickBot="1">
      <c r="A273" s="124"/>
      <c r="B273" s="124"/>
      <c r="C273" s="124"/>
      <c r="D273" s="124"/>
      <c r="E273" s="124"/>
      <c r="F273" s="124"/>
      <c r="G273" s="124"/>
      <c r="H273" s="124"/>
      <c r="I273" s="124"/>
      <c r="J273" s="124"/>
      <c r="K273" s="124"/>
      <c r="L273" s="124"/>
      <c r="M273" s="124"/>
      <c r="N273" s="124"/>
      <c r="O273" s="124"/>
      <c r="P273" s="124"/>
      <c r="Q273" s="124"/>
      <c r="R273" s="124"/>
      <c r="S273" s="124"/>
      <c r="T273" s="124"/>
      <c r="U273" s="124"/>
      <c r="V273" s="124"/>
      <c r="W273" s="124"/>
      <c r="X273" s="124"/>
      <c r="Y273" s="124"/>
      <c r="Z273" s="124"/>
    </row>
    <row r="274" spans="1:26" ht="15.75" thickBot="1">
      <c r="A274" s="124"/>
      <c r="B274" s="124"/>
      <c r="C274" s="124"/>
      <c r="D274" s="124"/>
      <c r="E274" s="124"/>
      <c r="F274" s="124"/>
      <c r="G274" s="124"/>
      <c r="H274" s="124"/>
      <c r="I274" s="124"/>
      <c r="J274" s="124"/>
      <c r="K274" s="124"/>
      <c r="L274" s="124"/>
      <c r="M274" s="124"/>
      <c r="N274" s="124"/>
      <c r="O274" s="124"/>
      <c r="P274" s="124"/>
      <c r="Q274" s="124"/>
      <c r="R274" s="124"/>
      <c r="S274" s="124"/>
      <c r="T274" s="124"/>
      <c r="U274" s="124"/>
      <c r="V274" s="124"/>
      <c r="W274" s="124"/>
      <c r="X274" s="124"/>
      <c r="Y274" s="124"/>
      <c r="Z274" s="124"/>
    </row>
    <row r="275" spans="1:26" ht="15.75" thickBot="1">
      <c r="A275" s="124"/>
      <c r="B275" s="124"/>
      <c r="C275" s="124"/>
      <c r="D275" s="124"/>
      <c r="E275" s="124"/>
      <c r="F275" s="124"/>
      <c r="G275" s="124"/>
      <c r="H275" s="124"/>
      <c r="I275" s="124"/>
      <c r="J275" s="124"/>
      <c r="K275" s="124"/>
      <c r="L275" s="124"/>
      <c r="M275" s="124"/>
      <c r="N275" s="124"/>
      <c r="O275" s="124"/>
      <c r="P275" s="124"/>
      <c r="Q275" s="124"/>
      <c r="R275" s="124"/>
      <c r="S275" s="124"/>
      <c r="T275" s="124"/>
      <c r="U275" s="124"/>
      <c r="V275" s="124"/>
      <c r="W275" s="124"/>
      <c r="X275" s="124"/>
      <c r="Y275" s="124"/>
      <c r="Z275" s="124"/>
    </row>
    <row r="276" spans="1:26" ht="15.75" thickBot="1">
      <c r="A276" s="124"/>
      <c r="B276" s="124"/>
      <c r="C276" s="124"/>
      <c r="D276" s="124"/>
      <c r="E276" s="124"/>
      <c r="F276" s="124"/>
      <c r="G276" s="124"/>
      <c r="H276" s="124"/>
      <c r="I276" s="124"/>
      <c r="J276" s="124"/>
      <c r="K276" s="124"/>
      <c r="L276" s="124"/>
      <c r="M276" s="124"/>
      <c r="N276" s="124"/>
      <c r="O276" s="124"/>
      <c r="P276" s="124"/>
      <c r="Q276" s="124"/>
      <c r="R276" s="124"/>
      <c r="S276" s="124"/>
      <c r="T276" s="124"/>
      <c r="U276" s="124"/>
      <c r="V276" s="124"/>
      <c r="W276" s="124"/>
      <c r="X276" s="124"/>
      <c r="Y276" s="124"/>
      <c r="Z276" s="124"/>
    </row>
    <row r="277" spans="1:26" ht="15.75" thickBot="1">
      <c r="A277" s="124"/>
      <c r="B277" s="124"/>
      <c r="C277" s="124"/>
      <c r="D277" s="124"/>
      <c r="E277" s="124"/>
      <c r="F277" s="124"/>
      <c r="G277" s="124"/>
      <c r="H277" s="124"/>
      <c r="I277" s="124"/>
      <c r="J277" s="124"/>
      <c r="K277" s="124"/>
      <c r="L277" s="124"/>
      <c r="M277" s="124"/>
      <c r="N277" s="124"/>
      <c r="O277" s="124"/>
      <c r="P277" s="124"/>
      <c r="Q277" s="124"/>
      <c r="R277" s="124"/>
      <c r="S277" s="124"/>
      <c r="T277" s="124"/>
      <c r="U277" s="124"/>
      <c r="V277" s="124"/>
      <c r="W277" s="124"/>
      <c r="X277" s="124"/>
      <c r="Y277" s="124"/>
      <c r="Z277" s="124"/>
    </row>
    <row r="278" spans="1:26" ht="15.75" thickBot="1">
      <c r="A278" s="124"/>
      <c r="B278" s="124"/>
      <c r="C278" s="124"/>
      <c r="D278" s="124"/>
      <c r="E278" s="124"/>
      <c r="F278" s="124"/>
      <c r="G278" s="124"/>
      <c r="H278" s="124"/>
      <c r="I278" s="124"/>
      <c r="J278" s="124"/>
      <c r="K278" s="124"/>
      <c r="L278" s="124"/>
      <c r="M278" s="124"/>
      <c r="N278" s="124"/>
      <c r="O278" s="124"/>
      <c r="P278" s="124"/>
      <c r="Q278" s="124"/>
      <c r="R278" s="124"/>
      <c r="S278" s="124"/>
      <c r="T278" s="124"/>
      <c r="U278" s="124"/>
      <c r="V278" s="124"/>
      <c r="W278" s="124"/>
      <c r="X278" s="124"/>
      <c r="Y278" s="124"/>
      <c r="Z278" s="124"/>
    </row>
    <row r="279" spans="1:26" ht="15.75" thickBot="1">
      <c r="A279" s="124"/>
      <c r="B279" s="124"/>
      <c r="C279" s="124"/>
      <c r="D279" s="124"/>
      <c r="E279" s="124"/>
      <c r="F279" s="124"/>
      <c r="G279" s="124"/>
      <c r="H279" s="124"/>
      <c r="I279" s="124"/>
      <c r="J279" s="124"/>
      <c r="K279" s="124"/>
      <c r="L279" s="124"/>
      <c r="M279" s="124"/>
      <c r="N279" s="124"/>
      <c r="O279" s="124"/>
      <c r="P279" s="124"/>
      <c r="Q279" s="124"/>
      <c r="R279" s="124"/>
      <c r="S279" s="124"/>
      <c r="T279" s="124"/>
      <c r="U279" s="124"/>
      <c r="V279" s="124"/>
      <c r="W279" s="124"/>
      <c r="X279" s="124"/>
      <c r="Y279" s="124"/>
      <c r="Z279" s="124"/>
    </row>
    <row r="280" spans="1:26" ht="15.75" thickBot="1">
      <c r="A280" s="124"/>
      <c r="B280" s="124"/>
      <c r="C280" s="124"/>
      <c r="D280" s="124"/>
      <c r="E280" s="124"/>
      <c r="F280" s="124"/>
      <c r="G280" s="124"/>
      <c r="H280" s="124"/>
      <c r="I280" s="124"/>
      <c r="J280" s="124"/>
      <c r="K280" s="124"/>
      <c r="L280" s="124"/>
      <c r="M280" s="124"/>
      <c r="N280" s="124"/>
      <c r="O280" s="124"/>
      <c r="P280" s="124"/>
      <c r="Q280" s="124"/>
      <c r="R280" s="124"/>
      <c r="S280" s="124"/>
      <c r="T280" s="124"/>
      <c r="U280" s="124"/>
      <c r="V280" s="124"/>
      <c r="W280" s="124"/>
      <c r="X280" s="124"/>
      <c r="Y280" s="124"/>
      <c r="Z280" s="124"/>
    </row>
    <row r="281" spans="1:26" ht="15.75" thickBot="1">
      <c r="A281" s="124"/>
      <c r="B281" s="124"/>
      <c r="C281" s="124"/>
      <c r="D281" s="124"/>
      <c r="E281" s="124"/>
      <c r="F281" s="124"/>
      <c r="G281" s="124"/>
      <c r="H281" s="124"/>
      <c r="I281" s="124"/>
      <c r="J281" s="124"/>
      <c r="K281" s="124"/>
      <c r="L281" s="124"/>
      <c r="M281" s="124"/>
      <c r="N281" s="124"/>
      <c r="O281" s="124"/>
      <c r="P281" s="124"/>
      <c r="Q281" s="124"/>
      <c r="R281" s="124"/>
      <c r="S281" s="124"/>
      <c r="T281" s="124"/>
      <c r="U281" s="124"/>
      <c r="V281" s="124"/>
      <c r="W281" s="124"/>
      <c r="X281" s="124"/>
      <c r="Y281" s="124"/>
      <c r="Z281" s="124"/>
    </row>
    <row r="282" spans="1:26" ht="15.75" thickBot="1">
      <c r="A282" s="124"/>
      <c r="B282" s="124"/>
      <c r="C282" s="124"/>
      <c r="D282" s="124"/>
      <c r="E282" s="124"/>
      <c r="F282" s="124"/>
      <c r="G282" s="124"/>
      <c r="H282" s="124"/>
      <c r="I282" s="124"/>
      <c r="J282" s="124"/>
      <c r="K282" s="124"/>
      <c r="L282" s="124"/>
      <c r="M282" s="124"/>
      <c r="N282" s="124"/>
      <c r="O282" s="124"/>
      <c r="P282" s="124"/>
      <c r="Q282" s="124"/>
      <c r="R282" s="124"/>
      <c r="S282" s="124"/>
      <c r="T282" s="124"/>
      <c r="U282" s="124"/>
      <c r="V282" s="124"/>
      <c r="W282" s="124"/>
      <c r="X282" s="124"/>
      <c r="Y282" s="124"/>
      <c r="Z282" s="124"/>
    </row>
    <row r="283" spans="1:26" ht="15.75" thickBot="1">
      <c r="A283" s="124"/>
      <c r="B283" s="124"/>
      <c r="C283" s="124"/>
      <c r="D283" s="124"/>
      <c r="E283" s="124"/>
      <c r="F283" s="124"/>
      <c r="G283" s="124"/>
      <c r="H283" s="124"/>
      <c r="I283" s="124"/>
      <c r="J283" s="124"/>
      <c r="K283" s="124"/>
      <c r="L283" s="124"/>
      <c r="M283" s="124"/>
      <c r="N283" s="124"/>
      <c r="O283" s="124"/>
      <c r="P283" s="124"/>
      <c r="Q283" s="124"/>
      <c r="R283" s="124"/>
      <c r="S283" s="124"/>
      <c r="T283" s="124"/>
      <c r="U283" s="124"/>
      <c r="V283" s="124"/>
      <c r="W283" s="124"/>
      <c r="X283" s="124"/>
      <c r="Y283" s="124"/>
      <c r="Z283" s="124"/>
    </row>
    <row r="284" spans="1:26" ht="15.75" thickBot="1">
      <c r="A284" s="124"/>
      <c r="B284" s="124"/>
      <c r="C284" s="124"/>
      <c r="D284" s="124"/>
      <c r="E284" s="124"/>
      <c r="F284" s="124"/>
      <c r="G284" s="124"/>
      <c r="H284" s="124"/>
      <c r="I284" s="124"/>
      <c r="J284" s="124"/>
      <c r="K284" s="124"/>
      <c r="L284" s="124"/>
      <c r="M284" s="124"/>
      <c r="N284" s="124"/>
      <c r="O284" s="124"/>
      <c r="P284" s="124"/>
      <c r="Q284" s="124"/>
      <c r="R284" s="124"/>
      <c r="S284" s="124"/>
      <c r="T284" s="124"/>
      <c r="U284" s="124"/>
      <c r="V284" s="124"/>
      <c r="W284" s="124"/>
      <c r="X284" s="124"/>
      <c r="Y284" s="124"/>
      <c r="Z284" s="124"/>
    </row>
    <row r="285" spans="1:26" ht="15.75" thickBot="1">
      <c r="A285" s="124"/>
      <c r="B285" s="124"/>
      <c r="C285" s="124"/>
      <c r="D285" s="124"/>
      <c r="E285" s="124"/>
      <c r="F285" s="124"/>
      <c r="G285" s="124"/>
      <c r="H285" s="124"/>
      <c r="I285" s="124"/>
      <c r="J285" s="124"/>
      <c r="K285" s="124"/>
      <c r="L285" s="124"/>
      <c r="M285" s="124"/>
      <c r="N285" s="124"/>
      <c r="O285" s="124"/>
      <c r="P285" s="124"/>
      <c r="Q285" s="124"/>
      <c r="R285" s="124"/>
      <c r="S285" s="124"/>
      <c r="T285" s="124"/>
      <c r="U285" s="124"/>
      <c r="V285" s="124"/>
      <c r="W285" s="124"/>
      <c r="X285" s="124"/>
      <c r="Y285" s="124"/>
      <c r="Z285" s="124"/>
    </row>
    <row r="286" spans="1:26" ht="15.75" thickBot="1">
      <c r="A286" s="124"/>
      <c r="B286" s="124"/>
      <c r="C286" s="124"/>
      <c r="D286" s="124"/>
      <c r="E286" s="124"/>
      <c r="F286" s="124"/>
      <c r="G286" s="124"/>
      <c r="H286" s="124"/>
      <c r="I286" s="124"/>
      <c r="J286" s="124"/>
      <c r="K286" s="124"/>
      <c r="L286" s="124"/>
      <c r="M286" s="124"/>
      <c r="N286" s="124"/>
      <c r="O286" s="124"/>
      <c r="P286" s="124"/>
      <c r="Q286" s="124"/>
      <c r="R286" s="124"/>
      <c r="S286" s="124"/>
      <c r="T286" s="124"/>
      <c r="U286" s="124"/>
      <c r="V286" s="124"/>
      <c r="W286" s="124"/>
      <c r="X286" s="124"/>
      <c r="Y286" s="124"/>
      <c r="Z286" s="124"/>
    </row>
    <row r="287" spans="1:26" ht="15.75" thickBot="1">
      <c r="A287" s="124"/>
      <c r="B287" s="124"/>
      <c r="C287" s="124"/>
      <c r="D287" s="124"/>
      <c r="E287" s="124"/>
      <c r="F287" s="124"/>
      <c r="G287" s="124"/>
      <c r="H287" s="124"/>
      <c r="I287" s="124"/>
      <c r="J287" s="124"/>
      <c r="K287" s="124"/>
      <c r="L287" s="124"/>
      <c r="M287" s="124"/>
      <c r="N287" s="124"/>
      <c r="O287" s="124"/>
      <c r="P287" s="124"/>
      <c r="Q287" s="124"/>
      <c r="R287" s="124"/>
      <c r="S287" s="124"/>
      <c r="T287" s="124"/>
      <c r="U287" s="124"/>
      <c r="V287" s="124"/>
      <c r="W287" s="124"/>
      <c r="X287" s="124"/>
      <c r="Y287" s="124"/>
      <c r="Z287" s="124"/>
    </row>
    <row r="288" spans="1:26" ht="15.75" thickBot="1">
      <c r="A288" s="124"/>
      <c r="B288" s="124"/>
      <c r="C288" s="124"/>
      <c r="D288" s="124"/>
      <c r="E288" s="124"/>
      <c r="F288" s="124"/>
      <c r="G288" s="124"/>
      <c r="H288" s="124"/>
      <c r="I288" s="124"/>
      <c r="J288" s="124"/>
      <c r="K288" s="124"/>
      <c r="L288" s="124"/>
      <c r="M288" s="124"/>
      <c r="N288" s="124"/>
      <c r="O288" s="124"/>
      <c r="P288" s="124"/>
      <c r="Q288" s="124"/>
      <c r="R288" s="124"/>
      <c r="S288" s="124"/>
      <c r="T288" s="124"/>
      <c r="U288" s="124"/>
      <c r="V288" s="124"/>
      <c r="W288" s="124"/>
      <c r="X288" s="124"/>
      <c r="Y288" s="124"/>
      <c r="Z288" s="124"/>
    </row>
    <row r="289" spans="1:26" ht="15.75" thickBot="1">
      <c r="A289" s="124"/>
      <c r="B289" s="124"/>
      <c r="C289" s="124"/>
      <c r="D289" s="124"/>
      <c r="E289" s="124"/>
      <c r="F289" s="124"/>
      <c r="G289" s="124"/>
      <c r="H289" s="124"/>
      <c r="I289" s="124"/>
      <c r="J289" s="124"/>
      <c r="K289" s="124"/>
      <c r="L289" s="124"/>
      <c r="M289" s="124"/>
      <c r="N289" s="124"/>
      <c r="O289" s="124"/>
      <c r="P289" s="124"/>
      <c r="Q289" s="124"/>
      <c r="R289" s="124"/>
      <c r="S289" s="124"/>
      <c r="T289" s="124"/>
      <c r="U289" s="124"/>
      <c r="V289" s="124"/>
      <c r="W289" s="124"/>
      <c r="X289" s="124"/>
      <c r="Y289" s="124"/>
      <c r="Z289" s="124"/>
    </row>
    <row r="290" spans="1:26" ht="15.75" thickBot="1">
      <c r="A290" s="124"/>
      <c r="B290" s="124"/>
      <c r="C290" s="124"/>
      <c r="D290" s="124"/>
      <c r="E290" s="124"/>
      <c r="F290" s="124"/>
      <c r="G290" s="124"/>
      <c r="H290" s="124"/>
      <c r="I290" s="124"/>
      <c r="J290" s="124"/>
      <c r="K290" s="124"/>
      <c r="L290" s="124"/>
      <c r="M290" s="124"/>
      <c r="N290" s="124"/>
      <c r="O290" s="124"/>
      <c r="P290" s="124"/>
      <c r="Q290" s="124"/>
      <c r="R290" s="124"/>
      <c r="S290" s="124"/>
      <c r="T290" s="124"/>
      <c r="U290" s="124"/>
      <c r="V290" s="124"/>
      <c r="W290" s="124"/>
      <c r="X290" s="124"/>
      <c r="Y290" s="124"/>
      <c r="Z290" s="124"/>
    </row>
    <row r="291" spans="1:26" ht="15.75" thickBot="1">
      <c r="A291" s="124"/>
      <c r="B291" s="124"/>
      <c r="C291" s="124"/>
      <c r="D291" s="124"/>
      <c r="E291" s="124"/>
      <c r="F291" s="124"/>
      <c r="G291" s="124"/>
      <c r="H291" s="124"/>
      <c r="I291" s="124"/>
      <c r="J291" s="124"/>
      <c r="K291" s="124"/>
      <c r="L291" s="124"/>
      <c r="M291" s="124"/>
      <c r="N291" s="124"/>
      <c r="O291" s="124"/>
      <c r="P291" s="124"/>
      <c r="Q291" s="124"/>
      <c r="R291" s="124"/>
      <c r="S291" s="124"/>
      <c r="T291" s="124"/>
      <c r="U291" s="124"/>
      <c r="V291" s="124"/>
      <c r="W291" s="124"/>
      <c r="X291" s="124"/>
      <c r="Y291" s="124"/>
      <c r="Z291" s="124"/>
    </row>
    <row r="292" spans="1:26" ht="15.75" thickBot="1">
      <c r="A292" s="124"/>
      <c r="B292" s="124"/>
      <c r="C292" s="124"/>
      <c r="D292" s="124"/>
      <c r="E292" s="124"/>
      <c r="F292" s="124"/>
      <c r="G292" s="124"/>
      <c r="H292" s="124"/>
      <c r="I292" s="124"/>
      <c r="J292" s="124"/>
      <c r="K292" s="124"/>
      <c r="L292" s="124"/>
      <c r="M292" s="124"/>
      <c r="N292" s="124"/>
      <c r="O292" s="124"/>
      <c r="P292" s="124"/>
      <c r="Q292" s="124"/>
      <c r="R292" s="124"/>
      <c r="S292" s="124"/>
      <c r="T292" s="124"/>
      <c r="U292" s="124"/>
      <c r="V292" s="124"/>
      <c r="W292" s="124"/>
      <c r="X292" s="124"/>
      <c r="Y292" s="124"/>
      <c r="Z292" s="124"/>
    </row>
    <row r="293" spans="1:26" ht="15.75" thickBot="1">
      <c r="A293" s="124"/>
      <c r="B293" s="124"/>
      <c r="C293" s="124"/>
      <c r="D293" s="124"/>
      <c r="E293" s="124"/>
      <c r="F293" s="124"/>
      <c r="G293" s="124"/>
      <c r="H293" s="124"/>
      <c r="I293" s="124"/>
      <c r="J293" s="124"/>
      <c r="K293" s="124"/>
      <c r="L293" s="124"/>
      <c r="M293" s="124"/>
      <c r="N293" s="124"/>
      <c r="O293" s="124"/>
      <c r="P293" s="124"/>
      <c r="Q293" s="124"/>
      <c r="R293" s="124"/>
      <c r="S293" s="124"/>
      <c r="T293" s="124"/>
      <c r="U293" s="124"/>
      <c r="V293" s="124"/>
      <c r="W293" s="124"/>
      <c r="X293" s="124"/>
      <c r="Y293" s="124"/>
      <c r="Z293" s="124"/>
    </row>
    <row r="294" spans="1:26" ht="15.75" thickBot="1">
      <c r="A294" s="124"/>
      <c r="B294" s="124"/>
      <c r="C294" s="124"/>
      <c r="D294" s="124"/>
      <c r="E294" s="124"/>
      <c r="F294" s="124"/>
      <c r="G294" s="124"/>
      <c r="H294" s="124"/>
      <c r="I294" s="124"/>
      <c r="J294" s="124"/>
      <c r="K294" s="124"/>
      <c r="L294" s="124"/>
      <c r="M294" s="124"/>
      <c r="N294" s="124"/>
      <c r="O294" s="124"/>
      <c r="P294" s="124"/>
      <c r="Q294" s="124"/>
      <c r="R294" s="124"/>
      <c r="S294" s="124"/>
      <c r="T294" s="124"/>
      <c r="U294" s="124"/>
      <c r="V294" s="124"/>
      <c r="W294" s="124"/>
      <c r="X294" s="124"/>
      <c r="Y294" s="124"/>
      <c r="Z294" s="124"/>
    </row>
    <row r="295" spans="1:26" ht="15.75" thickBot="1">
      <c r="A295" s="124"/>
      <c r="B295" s="124"/>
      <c r="C295" s="124"/>
      <c r="D295" s="124"/>
      <c r="E295" s="124"/>
      <c r="F295" s="124"/>
      <c r="G295" s="124"/>
      <c r="H295" s="124"/>
      <c r="I295" s="124"/>
      <c r="J295" s="124"/>
      <c r="K295" s="124"/>
      <c r="L295" s="124"/>
      <c r="M295" s="124"/>
      <c r="N295" s="124"/>
      <c r="O295" s="124"/>
      <c r="P295" s="124"/>
      <c r="Q295" s="124"/>
      <c r="R295" s="124"/>
      <c r="S295" s="124"/>
      <c r="T295" s="124"/>
      <c r="U295" s="124"/>
      <c r="V295" s="124"/>
      <c r="W295" s="124"/>
      <c r="X295" s="124"/>
      <c r="Y295" s="124"/>
      <c r="Z295" s="124"/>
    </row>
    <row r="296" spans="1:26" ht="15.75" thickBot="1">
      <c r="A296" s="124"/>
      <c r="B296" s="124"/>
      <c r="C296" s="124"/>
      <c r="D296" s="124"/>
      <c r="E296" s="124"/>
      <c r="F296" s="124"/>
      <c r="G296" s="124"/>
      <c r="H296" s="124"/>
      <c r="I296" s="124"/>
      <c r="J296" s="124"/>
      <c r="K296" s="124"/>
      <c r="L296" s="124"/>
      <c r="M296" s="124"/>
      <c r="N296" s="124"/>
      <c r="O296" s="124"/>
      <c r="P296" s="124"/>
      <c r="Q296" s="124"/>
      <c r="R296" s="124"/>
      <c r="S296" s="124"/>
      <c r="T296" s="124"/>
      <c r="U296" s="124"/>
      <c r="V296" s="124"/>
      <c r="W296" s="124"/>
      <c r="X296" s="124"/>
      <c r="Y296" s="124"/>
      <c r="Z296" s="124"/>
    </row>
    <row r="297" spans="1:26" ht="15.75" thickBot="1">
      <c r="A297" s="124"/>
      <c r="B297" s="124"/>
      <c r="C297" s="124"/>
      <c r="D297" s="124"/>
      <c r="E297" s="124"/>
      <c r="F297" s="124"/>
      <c r="G297" s="124"/>
      <c r="H297" s="124"/>
      <c r="I297" s="124"/>
      <c r="J297" s="124"/>
      <c r="K297" s="124"/>
      <c r="L297" s="124"/>
      <c r="M297" s="124"/>
      <c r="N297" s="124"/>
      <c r="O297" s="124"/>
      <c r="P297" s="124"/>
      <c r="Q297" s="124"/>
      <c r="R297" s="124"/>
      <c r="S297" s="124"/>
      <c r="T297" s="124"/>
      <c r="U297" s="124"/>
      <c r="V297" s="124"/>
      <c r="W297" s="124"/>
      <c r="X297" s="124"/>
      <c r="Y297" s="124"/>
      <c r="Z297" s="124"/>
    </row>
    <row r="298" spans="1:26" ht="15.75" thickBot="1">
      <c r="A298" s="124"/>
      <c r="B298" s="124"/>
      <c r="C298" s="124"/>
      <c r="D298" s="124"/>
      <c r="E298" s="124"/>
      <c r="F298" s="124"/>
      <c r="G298" s="124"/>
      <c r="H298" s="124"/>
      <c r="I298" s="124"/>
      <c r="J298" s="124"/>
      <c r="K298" s="124"/>
      <c r="L298" s="124"/>
      <c r="M298" s="124"/>
      <c r="N298" s="124"/>
      <c r="O298" s="124"/>
      <c r="P298" s="124"/>
      <c r="Q298" s="124"/>
      <c r="R298" s="124"/>
      <c r="S298" s="124"/>
      <c r="T298" s="124"/>
      <c r="U298" s="124"/>
      <c r="V298" s="124"/>
      <c r="W298" s="124"/>
      <c r="X298" s="124"/>
      <c r="Y298" s="124"/>
      <c r="Z298" s="124"/>
    </row>
    <row r="299" spans="1:26" ht="15.75" thickBot="1">
      <c r="A299" s="124"/>
      <c r="B299" s="124"/>
      <c r="C299" s="124"/>
      <c r="D299" s="124"/>
      <c r="E299" s="124"/>
      <c r="F299" s="124"/>
      <c r="G299" s="124"/>
      <c r="H299" s="124"/>
      <c r="I299" s="124"/>
      <c r="J299" s="124"/>
      <c r="K299" s="124"/>
      <c r="L299" s="124"/>
      <c r="M299" s="124"/>
      <c r="N299" s="124"/>
      <c r="O299" s="124"/>
      <c r="P299" s="124"/>
      <c r="Q299" s="124"/>
      <c r="R299" s="124"/>
      <c r="S299" s="124"/>
      <c r="T299" s="124"/>
      <c r="U299" s="124"/>
      <c r="V299" s="124"/>
      <c r="W299" s="124"/>
      <c r="X299" s="124"/>
      <c r="Y299" s="124"/>
      <c r="Z299" s="124"/>
    </row>
    <row r="300" spans="1:26" ht="15.75" thickBot="1">
      <c r="A300" s="124"/>
      <c r="B300" s="124"/>
      <c r="C300" s="124"/>
      <c r="D300" s="124"/>
      <c r="E300" s="124"/>
      <c r="F300" s="124"/>
      <c r="G300" s="124"/>
      <c r="H300" s="124"/>
      <c r="I300" s="124"/>
      <c r="J300" s="124"/>
      <c r="K300" s="124"/>
      <c r="L300" s="124"/>
      <c r="M300" s="124"/>
      <c r="N300" s="124"/>
      <c r="O300" s="124"/>
      <c r="P300" s="124"/>
      <c r="Q300" s="124"/>
      <c r="R300" s="124"/>
      <c r="S300" s="124"/>
      <c r="T300" s="124"/>
      <c r="U300" s="124"/>
      <c r="V300" s="124"/>
      <c r="W300" s="124"/>
      <c r="X300" s="124"/>
      <c r="Y300" s="124"/>
      <c r="Z300" s="124"/>
    </row>
    <row r="301" spans="1:26" ht="15.75" thickBot="1">
      <c r="A301" s="124"/>
      <c r="B301" s="124"/>
      <c r="C301" s="124"/>
      <c r="D301" s="124"/>
      <c r="E301" s="124"/>
      <c r="F301" s="124"/>
      <c r="G301" s="124"/>
      <c r="H301" s="124"/>
      <c r="I301" s="124"/>
      <c r="J301" s="124"/>
      <c r="K301" s="124"/>
      <c r="L301" s="124"/>
      <c r="M301" s="124"/>
      <c r="N301" s="124"/>
      <c r="O301" s="124"/>
      <c r="P301" s="124"/>
      <c r="Q301" s="124"/>
      <c r="R301" s="124"/>
      <c r="S301" s="124"/>
      <c r="T301" s="124"/>
      <c r="U301" s="124"/>
      <c r="V301" s="124"/>
      <c r="W301" s="124"/>
      <c r="X301" s="124"/>
      <c r="Y301" s="124"/>
      <c r="Z301" s="124"/>
    </row>
    <row r="302" spans="1:26" ht="15.75" thickBot="1">
      <c r="A302" s="124"/>
      <c r="B302" s="124"/>
      <c r="C302" s="124"/>
      <c r="D302" s="124"/>
      <c r="E302" s="124"/>
      <c r="F302" s="124"/>
      <c r="G302" s="124"/>
      <c r="H302" s="124"/>
      <c r="I302" s="124"/>
      <c r="J302" s="124"/>
      <c r="K302" s="124"/>
      <c r="L302" s="124"/>
      <c r="M302" s="124"/>
      <c r="N302" s="124"/>
      <c r="O302" s="124"/>
      <c r="P302" s="124"/>
      <c r="Q302" s="124"/>
      <c r="R302" s="124"/>
      <c r="S302" s="124"/>
      <c r="T302" s="124"/>
      <c r="U302" s="124"/>
      <c r="V302" s="124"/>
      <c r="W302" s="124"/>
      <c r="X302" s="124"/>
      <c r="Y302" s="124"/>
      <c r="Z302" s="124"/>
    </row>
    <row r="303" spans="1:26" ht="15.75" thickBot="1">
      <c r="A303" s="124"/>
      <c r="B303" s="124"/>
      <c r="C303" s="124"/>
      <c r="D303" s="124"/>
      <c r="E303" s="124"/>
      <c r="F303" s="124"/>
      <c r="G303" s="124"/>
      <c r="H303" s="124"/>
      <c r="I303" s="124"/>
      <c r="J303" s="124"/>
      <c r="K303" s="124"/>
      <c r="L303" s="124"/>
      <c r="M303" s="124"/>
      <c r="N303" s="124"/>
      <c r="O303" s="124"/>
      <c r="P303" s="124"/>
      <c r="Q303" s="124"/>
      <c r="R303" s="124"/>
      <c r="S303" s="124"/>
      <c r="T303" s="124"/>
      <c r="U303" s="124"/>
      <c r="V303" s="124"/>
      <c r="W303" s="124"/>
      <c r="X303" s="124"/>
      <c r="Y303" s="124"/>
      <c r="Z303" s="124"/>
    </row>
    <row r="304" spans="1:26" ht="15.75" thickBot="1">
      <c r="A304" s="124"/>
      <c r="B304" s="124"/>
      <c r="C304" s="124"/>
      <c r="D304" s="124"/>
      <c r="E304" s="124"/>
      <c r="F304" s="124"/>
      <c r="G304" s="124"/>
      <c r="H304" s="124"/>
      <c r="I304" s="124"/>
      <c r="J304" s="124"/>
      <c r="K304" s="124"/>
      <c r="L304" s="124"/>
      <c r="M304" s="124"/>
      <c r="N304" s="124"/>
      <c r="O304" s="124"/>
      <c r="P304" s="124"/>
      <c r="Q304" s="124"/>
      <c r="R304" s="124"/>
      <c r="S304" s="124"/>
      <c r="T304" s="124"/>
      <c r="U304" s="124"/>
      <c r="V304" s="124"/>
      <c r="W304" s="124"/>
      <c r="X304" s="124"/>
      <c r="Y304" s="124"/>
      <c r="Z304" s="124"/>
    </row>
    <row r="305" spans="1:26" ht="15.75" thickBot="1">
      <c r="A305" s="124"/>
      <c r="B305" s="124"/>
      <c r="C305" s="124"/>
      <c r="D305" s="124"/>
      <c r="E305" s="124"/>
      <c r="F305" s="124"/>
      <c r="G305" s="124"/>
      <c r="H305" s="124"/>
      <c r="I305" s="124"/>
      <c r="J305" s="124"/>
      <c r="K305" s="124"/>
      <c r="L305" s="124"/>
      <c r="M305" s="124"/>
      <c r="N305" s="124"/>
      <c r="O305" s="124"/>
      <c r="P305" s="124"/>
      <c r="Q305" s="124"/>
      <c r="R305" s="124"/>
      <c r="S305" s="124"/>
      <c r="T305" s="124"/>
      <c r="U305" s="124"/>
      <c r="V305" s="124"/>
      <c r="W305" s="124"/>
      <c r="X305" s="124"/>
      <c r="Y305" s="124"/>
      <c r="Z305" s="124"/>
    </row>
    <row r="306" spans="1:26" ht="15.75" thickBot="1">
      <c r="A306" s="124"/>
      <c r="B306" s="124"/>
      <c r="C306" s="124"/>
      <c r="D306" s="124"/>
      <c r="E306" s="124"/>
      <c r="F306" s="124"/>
      <c r="G306" s="124"/>
      <c r="H306" s="124"/>
      <c r="I306" s="124"/>
      <c r="J306" s="124"/>
      <c r="K306" s="124"/>
      <c r="L306" s="124"/>
      <c r="M306" s="124"/>
      <c r="N306" s="124"/>
      <c r="O306" s="124"/>
      <c r="P306" s="124"/>
      <c r="Q306" s="124"/>
      <c r="R306" s="124"/>
      <c r="S306" s="124"/>
      <c r="T306" s="124"/>
      <c r="U306" s="124"/>
      <c r="V306" s="124"/>
      <c r="W306" s="124"/>
      <c r="X306" s="124"/>
      <c r="Y306" s="124"/>
      <c r="Z306" s="124"/>
    </row>
    <row r="307" spans="1:26" ht="15.75" thickBot="1">
      <c r="A307" s="124"/>
      <c r="B307" s="124"/>
      <c r="C307" s="124"/>
      <c r="D307" s="124"/>
      <c r="E307" s="124"/>
      <c r="F307" s="124"/>
      <c r="G307" s="124"/>
      <c r="H307" s="124"/>
      <c r="I307" s="124"/>
      <c r="J307" s="124"/>
      <c r="K307" s="124"/>
      <c r="L307" s="124"/>
      <c r="M307" s="124"/>
      <c r="N307" s="124"/>
      <c r="O307" s="124"/>
      <c r="P307" s="124"/>
      <c r="Q307" s="124"/>
      <c r="R307" s="124"/>
      <c r="S307" s="124"/>
      <c r="T307" s="124"/>
      <c r="U307" s="124"/>
      <c r="V307" s="124"/>
      <c r="W307" s="124"/>
      <c r="X307" s="124"/>
      <c r="Y307" s="124"/>
      <c r="Z307" s="124"/>
    </row>
    <row r="308" spans="1:26" ht="15.75" thickBot="1">
      <c r="A308" s="124"/>
      <c r="B308" s="124"/>
      <c r="C308" s="124"/>
      <c r="D308" s="124"/>
      <c r="E308" s="124"/>
      <c r="F308" s="124"/>
      <c r="G308" s="124"/>
      <c r="H308" s="124"/>
      <c r="I308" s="124"/>
      <c r="J308" s="124"/>
      <c r="K308" s="124"/>
      <c r="L308" s="124"/>
      <c r="M308" s="124"/>
      <c r="N308" s="124"/>
      <c r="O308" s="124"/>
      <c r="P308" s="124"/>
      <c r="Q308" s="124"/>
      <c r="R308" s="124"/>
      <c r="S308" s="124"/>
      <c r="T308" s="124"/>
      <c r="U308" s="124"/>
      <c r="V308" s="124"/>
      <c r="W308" s="124"/>
      <c r="X308" s="124"/>
      <c r="Y308" s="124"/>
      <c r="Z308" s="124"/>
    </row>
    <row r="309" spans="1:26" ht="15.75" thickBot="1">
      <c r="A309" s="124"/>
      <c r="B309" s="124"/>
      <c r="C309" s="124"/>
      <c r="D309" s="124"/>
      <c r="E309" s="124"/>
      <c r="F309" s="124"/>
      <c r="G309" s="124"/>
      <c r="H309" s="124"/>
      <c r="I309" s="124"/>
      <c r="J309" s="124"/>
      <c r="K309" s="124"/>
      <c r="L309" s="124"/>
      <c r="M309" s="124"/>
      <c r="N309" s="124"/>
      <c r="O309" s="124"/>
      <c r="P309" s="124"/>
      <c r="Q309" s="124"/>
      <c r="R309" s="124"/>
      <c r="S309" s="124"/>
      <c r="T309" s="124"/>
      <c r="U309" s="124"/>
      <c r="V309" s="124"/>
      <c r="W309" s="124"/>
      <c r="X309" s="124"/>
      <c r="Y309" s="124"/>
      <c r="Z309" s="124"/>
    </row>
    <row r="310" spans="1:26" ht="15.75" thickBot="1">
      <c r="A310" s="124"/>
      <c r="B310" s="124"/>
      <c r="C310" s="124"/>
      <c r="D310" s="124"/>
      <c r="E310" s="124"/>
      <c r="F310" s="124"/>
      <c r="G310" s="124"/>
      <c r="H310" s="124"/>
      <c r="I310" s="124"/>
      <c r="J310" s="124"/>
      <c r="K310" s="124"/>
      <c r="L310" s="124"/>
      <c r="M310" s="124"/>
      <c r="N310" s="124"/>
      <c r="O310" s="124"/>
      <c r="P310" s="124"/>
      <c r="Q310" s="124"/>
      <c r="R310" s="124"/>
      <c r="S310" s="124"/>
      <c r="T310" s="124"/>
      <c r="U310" s="124"/>
      <c r="V310" s="124"/>
      <c r="W310" s="124"/>
      <c r="X310" s="124"/>
      <c r="Y310" s="124"/>
      <c r="Z310" s="124"/>
    </row>
    <row r="311" spans="1:26" ht="15.75" thickBot="1">
      <c r="A311" s="124"/>
      <c r="B311" s="124"/>
      <c r="C311" s="124"/>
      <c r="D311" s="124"/>
      <c r="E311" s="124"/>
      <c r="F311" s="124"/>
      <c r="G311" s="124"/>
      <c r="H311" s="124"/>
      <c r="I311" s="124"/>
      <c r="J311" s="124"/>
      <c r="K311" s="124"/>
      <c r="L311" s="124"/>
      <c r="M311" s="124"/>
      <c r="N311" s="124"/>
      <c r="O311" s="124"/>
      <c r="P311" s="124"/>
      <c r="Q311" s="124"/>
      <c r="R311" s="124"/>
      <c r="S311" s="124"/>
      <c r="T311" s="124"/>
      <c r="U311" s="124"/>
      <c r="V311" s="124"/>
      <c r="W311" s="124"/>
      <c r="X311" s="124"/>
      <c r="Y311" s="124"/>
      <c r="Z311" s="124"/>
    </row>
    <row r="312" spans="1:26" ht="15.75" thickBot="1">
      <c r="A312" s="124"/>
      <c r="B312" s="124"/>
      <c r="C312" s="124"/>
      <c r="D312" s="124"/>
      <c r="E312" s="124"/>
      <c r="F312" s="124"/>
      <c r="G312" s="124"/>
      <c r="H312" s="124"/>
      <c r="I312" s="124"/>
      <c r="J312" s="124"/>
      <c r="K312" s="124"/>
      <c r="L312" s="124"/>
      <c r="M312" s="124"/>
      <c r="N312" s="124"/>
      <c r="O312" s="124"/>
      <c r="P312" s="124"/>
      <c r="Q312" s="124"/>
      <c r="R312" s="124"/>
      <c r="S312" s="124"/>
      <c r="T312" s="124"/>
      <c r="U312" s="124"/>
      <c r="V312" s="124"/>
      <c r="W312" s="124"/>
      <c r="X312" s="124"/>
      <c r="Y312" s="124"/>
      <c r="Z312" s="124"/>
    </row>
    <row r="313" spans="1:26" ht="15.75" thickBot="1">
      <c r="A313" s="124"/>
      <c r="B313" s="124"/>
      <c r="C313" s="124"/>
      <c r="D313" s="124"/>
      <c r="E313" s="124"/>
      <c r="F313" s="124"/>
      <c r="G313" s="124"/>
      <c r="H313" s="124"/>
      <c r="I313" s="124"/>
      <c r="J313" s="124"/>
      <c r="K313" s="124"/>
      <c r="L313" s="124"/>
      <c r="M313" s="124"/>
      <c r="N313" s="124"/>
      <c r="O313" s="124"/>
      <c r="P313" s="124"/>
      <c r="Q313" s="124"/>
      <c r="R313" s="124"/>
      <c r="S313" s="124"/>
      <c r="T313" s="124"/>
      <c r="U313" s="124"/>
      <c r="V313" s="124"/>
      <c r="W313" s="124"/>
      <c r="X313" s="124"/>
      <c r="Y313" s="124"/>
      <c r="Z313" s="124"/>
    </row>
    <row r="314" spans="1:26" ht="15.75" thickBot="1">
      <c r="A314" s="124"/>
      <c r="B314" s="124"/>
      <c r="C314" s="124"/>
      <c r="D314" s="124"/>
      <c r="E314" s="124"/>
      <c r="F314" s="124"/>
      <c r="G314" s="124"/>
      <c r="H314" s="124"/>
      <c r="I314" s="124"/>
      <c r="J314" s="124"/>
      <c r="K314" s="124"/>
      <c r="L314" s="124"/>
      <c r="M314" s="124"/>
      <c r="N314" s="124"/>
      <c r="O314" s="124"/>
      <c r="P314" s="124"/>
      <c r="Q314" s="124"/>
      <c r="R314" s="124"/>
      <c r="S314" s="124"/>
      <c r="T314" s="124"/>
      <c r="U314" s="124"/>
      <c r="V314" s="124"/>
      <c r="W314" s="124"/>
      <c r="X314" s="124"/>
      <c r="Y314" s="124"/>
      <c r="Z314" s="124"/>
    </row>
    <row r="315" spans="1:26" ht="15.75" thickBot="1">
      <c r="A315" s="124"/>
      <c r="B315" s="124"/>
      <c r="C315" s="124"/>
      <c r="D315" s="124"/>
      <c r="E315" s="124"/>
      <c r="F315" s="124"/>
      <c r="G315" s="124"/>
      <c r="H315" s="124"/>
      <c r="I315" s="124"/>
      <c r="J315" s="124"/>
      <c r="K315" s="124"/>
      <c r="L315" s="124"/>
      <c r="M315" s="124"/>
      <c r="N315" s="124"/>
      <c r="O315" s="124"/>
      <c r="P315" s="124"/>
      <c r="Q315" s="124"/>
      <c r="R315" s="124"/>
      <c r="S315" s="124"/>
      <c r="T315" s="124"/>
      <c r="U315" s="124"/>
      <c r="V315" s="124"/>
      <c r="W315" s="124"/>
      <c r="X315" s="124"/>
      <c r="Y315" s="124"/>
      <c r="Z315" s="124"/>
    </row>
    <row r="316" spans="1:26" ht="15.75" thickBot="1">
      <c r="A316" s="124"/>
      <c r="B316" s="124"/>
      <c r="C316" s="124"/>
      <c r="D316" s="124"/>
      <c r="E316" s="124"/>
      <c r="F316" s="124"/>
      <c r="G316" s="124"/>
      <c r="H316" s="124"/>
      <c r="I316" s="124"/>
      <c r="J316" s="124"/>
      <c r="K316" s="124"/>
      <c r="L316" s="124"/>
      <c r="M316" s="124"/>
      <c r="N316" s="124"/>
      <c r="O316" s="124"/>
      <c r="P316" s="124"/>
      <c r="Q316" s="124"/>
      <c r="R316" s="124"/>
      <c r="S316" s="124"/>
      <c r="T316" s="124"/>
      <c r="U316" s="124"/>
      <c r="V316" s="124"/>
      <c r="W316" s="124"/>
      <c r="X316" s="124"/>
      <c r="Y316" s="124"/>
      <c r="Z316" s="124"/>
    </row>
    <row r="317" spans="1:26" ht="15.75" thickBot="1">
      <c r="A317" s="124"/>
      <c r="B317" s="124"/>
      <c r="C317" s="124"/>
      <c r="D317" s="124"/>
      <c r="E317" s="124"/>
      <c r="F317" s="124"/>
      <c r="G317" s="124"/>
      <c r="H317" s="124"/>
      <c r="I317" s="124"/>
      <c r="J317" s="124"/>
      <c r="K317" s="124"/>
      <c r="L317" s="124"/>
      <c r="M317" s="124"/>
      <c r="N317" s="124"/>
      <c r="O317" s="124"/>
      <c r="P317" s="124"/>
      <c r="Q317" s="124"/>
      <c r="R317" s="124"/>
      <c r="S317" s="124"/>
      <c r="T317" s="124"/>
      <c r="U317" s="124"/>
      <c r="V317" s="124"/>
      <c r="W317" s="124"/>
      <c r="X317" s="124"/>
      <c r="Y317" s="124"/>
      <c r="Z317" s="124"/>
    </row>
    <row r="318" spans="1:26" ht="15.75" thickBot="1">
      <c r="A318" s="124"/>
      <c r="B318" s="124"/>
      <c r="C318" s="124"/>
      <c r="D318" s="124"/>
      <c r="E318" s="124"/>
      <c r="F318" s="124"/>
      <c r="G318" s="124"/>
      <c r="H318" s="124"/>
      <c r="I318" s="124"/>
      <c r="J318" s="124"/>
      <c r="K318" s="124"/>
      <c r="L318" s="124"/>
      <c r="M318" s="124"/>
      <c r="N318" s="124"/>
      <c r="O318" s="124"/>
      <c r="P318" s="124"/>
      <c r="Q318" s="124"/>
      <c r="R318" s="124"/>
      <c r="S318" s="124"/>
      <c r="T318" s="124"/>
      <c r="U318" s="124"/>
      <c r="V318" s="124"/>
      <c r="W318" s="124"/>
      <c r="X318" s="124"/>
      <c r="Y318" s="124"/>
      <c r="Z318" s="124"/>
    </row>
    <row r="319" spans="1:26" ht="15.75" thickBot="1">
      <c r="A319" s="124"/>
      <c r="B319" s="124"/>
      <c r="C319" s="124"/>
      <c r="D319" s="124"/>
      <c r="E319" s="124"/>
      <c r="F319" s="124"/>
      <c r="G319" s="124"/>
      <c r="H319" s="124"/>
      <c r="I319" s="124"/>
      <c r="J319" s="124"/>
      <c r="K319" s="124"/>
      <c r="L319" s="124"/>
      <c r="M319" s="124"/>
      <c r="N319" s="124"/>
      <c r="O319" s="124"/>
      <c r="P319" s="124"/>
      <c r="Q319" s="124"/>
      <c r="R319" s="124"/>
      <c r="S319" s="124"/>
      <c r="T319" s="124"/>
      <c r="U319" s="124"/>
      <c r="V319" s="124"/>
      <c r="W319" s="124"/>
      <c r="X319" s="124"/>
      <c r="Y319" s="124"/>
      <c r="Z319" s="124"/>
    </row>
    <row r="320" spans="1:26" ht="15.75" thickBot="1">
      <c r="A320" s="124"/>
      <c r="B320" s="124"/>
      <c r="C320" s="124"/>
      <c r="D320" s="124"/>
      <c r="E320" s="124"/>
      <c r="F320" s="124"/>
      <c r="G320" s="124"/>
      <c r="H320" s="124"/>
      <c r="I320" s="124"/>
      <c r="J320" s="124"/>
      <c r="K320" s="124"/>
      <c r="L320" s="124"/>
      <c r="M320" s="124"/>
      <c r="N320" s="124"/>
      <c r="O320" s="124"/>
      <c r="P320" s="124"/>
      <c r="Q320" s="124"/>
      <c r="R320" s="124"/>
      <c r="S320" s="124"/>
      <c r="T320" s="124"/>
      <c r="U320" s="124"/>
      <c r="V320" s="124"/>
      <c r="W320" s="124"/>
      <c r="X320" s="124"/>
      <c r="Y320" s="124"/>
      <c r="Z320" s="124"/>
    </row>
    <row r="321" spans="1:26" ht="15.75" thickBot="1">
      <c r="A321" s="124"/>
      <c r="B321" s="124"/>
      <c r="C321" s="124"/>
      <c r="D321" s="124"/>
      <c r="E321" s="124"/>
      <c r="F321" s="124"/>
      <c r="G321" s="124"/>
      <c r="H321" s="124"/>
      <c r="I321" s="124"/>
      <c r="J321" s="124"/>
      <c r="K321" s="124"/>
      <c r="L321" s="124"/>
      <c r="M321" s="124"/>
      <c r="N321" s="124"/>
      <c r="O321" s="124"/>
      <c r="P321" s="124"/>
      <c r="Q321" s="124"/>
      <c r="R321" s="124"/>
      <c r="S321" s="124"/>
      <c r="T321" s="124"/>
      <c r="U321" s="124"/>
      <c r="V321" s="124"/>
      <c r="W321" s="124"/>
      <c r="X321" s="124"/>
      <c r="Y321" s="124"/>
      <c r="Z321" s="124"/>
    </row>
    <row r="322" spans="1:26" ht="15.75" thickBot="1">
      <c r="A322" s="124"/>
      <c r="B322" s="124"/>
      <c r="C322" s="124"/>
      <c r="D322" s="124"/>
      <c r="E322" s="124"/>
      <c r="F322" s="124"/>
      <c r="G322" s="124"/>
      <c r="H322" s="124"/>
      <c r="I322" s="124"/>
      <c r="J322" s="124"/>
      <c r="K322" s="124"/>
      <c r="L322" s="124"/>
      <c r="M322" s="124"/>
      <c r="N322" s="124"/>
      <c r="O322" s="124"/>
      <c r="P322" s="124"/>
      <c r="Q322" s="124"/>
      <c r="R322" s="124"/>
      <c r="S322" s="124"/>
      <c r="T322" s="124"/>
      <c r="U322" s="124"/>
      <c r="V322" s="124"/>
      <c r="W322" s="124"/>
      <c r="X322" s="124"/>
      <c r="Y322" s="124"/>
      <c r="Z322" s="124"/>
    </row>
    <row r="323" spans="1:26" ht="15.75" thickBot="1">
      <c r="A323" s="124"/>
      <c r="B323" s="124"/>
      <c r="C323" s="124"/>
      <c r="D323" s="124"/>
      <c r="E323" s="124"/>
      <c r="F323" s="124"/>
      <c r="G323" s="124"/>
      <c r="H323" s="124"/>
      <c r="I323" s="124"/>
      <c r="J323" s="124"/>
      <c r="K323" s="124"/>
      <c r="L323" s="124"/>
      <c r="M323" s="124"/>
      <c r="N323" s="124"/>
      <c r="O323" s="124"/>
      <c r="P323" s="124"/>
      <c r="Q323" s="124"/>
      <c r="R323" s="124"/>
      <c r="S323" s="124"/>
      <c r="T323" s="124"/>
      <c r="U323" s="124"/>
      <c r="V323" s="124"/>
      <c r="W323" s="124"/>
      <c r="X323" s="124"/>
      <c r="Y323" s="124"/>
      <c r="Z323" s="124"/>
    </row>
    <row r="324" spans="1:26" ht="15.75" thickBot="1">
      <c r="A324" s="124"/>
      <c r="B324" s="124"/>
      <c r="C324" s="124"/>
      <c r="D324" s="124"/>
      <c r="E324" s="124"/>
      <c r="F324" s="124"/>
      <c r="G324" s="124"/>
      <c r="H324" s="124"/>
      <c r="I324" s="124"/>
      <c r="J324" s="124"/>
      <c r="K324" s="124"/>
      <c r="L324" s="124"/>
      <c r="M324" s="124"/>
      <c r="N324" s="124"/>
      <c r="O324" s="124"/>
      <c r="P324" s="124"/>
      <c r="Q324" s="124"/>
      <c r="R324" s="124"/>
      <c r="S324" s="124"/>
      <c r="T324" s="124"/>
      <c r="U324" s="124"/>
      <c r="V324" s="124"/>
      <c r="W324" s="124"/>
      <c r="X324" s="124"/>
      <c r="Y324" s="124"/>
      <c r="Z324" s="124"/>
    </row>
    <row r="325" spans="1:26" ht="15.75" thickBot="1">
      <c r="A325" s="124"/>
      <c r="B325" s="124"/>
      <c r="C325" s="124"/>
      <c r="D325" s="124"/>
      <c r="E325" s="124"/>
      <c r="F325" s="124"/>
      <c r="G325" s="124"/>
      <c r="H325" s="124"/>
      <c r="I325" s="124"/>
      <c r="J325" s="124"/>
      <c r="K325" s="124"/>
      <c r="L325" s="124"/>
      <c r="M325" s="124"/>
      <c r="N325" s="124"/>
      <c r="O325" s="124"/>
      <c r="P325" s="124"/>
      <c r="Q325" s="124"/>
      <c r="R325" s="124"/>
      <c r="S325" s="124"/>
      <c r="T325" s="124"/>
      <c r="U325" s="124"/>
      <c r="V325" s="124"/>
      <c r="W325" s="124"/>
      <c r="X325" s="124"/>
      <c r="Y325" s="124"/>
      <c r="Z325" s="124"/>
    </row>
    <row r="326" spans="1:26" ht="15.75" thickBot="1">
      <c r="A326" s="124"/>
      <c r="B326" s="124"/>
      <c r="C326" s="124"/>
      <c r="D326" s="124"/>
      <c r="E326" s="124"/>
      <c r="F326" s="124"/>
      <c r="G326" s="124"/>
      <c r="H326" s="124"/>
      <c r="I326" s="124"/>
      <c r="J326" s="124"/>
      <c r="K326" s="124"/>
      <c r="L326" s="124"/>
      <c r="M326" s="124"/>
      <c r="N326" s="124"/>
      <c r="O326" s="124"/>
      <c r="P326" s="124"/>
      <c r="Q326" s="124"/>
      <c r="R326" s="124"/>
      <c r="S326" s="124"/>
      <c r="T326" s="124"/>
      <c r="U326" s="124"/>
      <c r="V326" s="124"/>
      <c r="W326" s="124"/>
      <c r="X326" s="124"/>
      <c r="Y326" s="124"/>
      <c r="Z326" s="124"/>
    </row>
    <row r="327" spans="1:26" ht="15.75" thickBot="1">
      <c r="A327" s="124"/>
      <c r="B327" s="124"/>
      <c r="C327" s="124"/>
      <c r="D327" s="124"/>
      <c r="E327" s="124"/>
      <c r="F327" s="124"/>
      <c r="G327" s="124"/>
      <c r="H327" s="124"/>
      <c r="I327" s="124"/>
      <c r="J327" s="124"/>
      <c r="K327" s="124"/>
      <c r="L327" s="124"/>
      <c r="M327" s="124"/>
      <c r="N327" s="124"/>
      <c r="O327" s="124"/>
      <c r="P327" s="124"/>
      <c r="Q327" s="124"/>
      <c r="R327" s="124"/>
      <c r="S327" s="124"/>
      <c r="T327" s="124"/>
      <c r="U327" s="124"/>
      <c r="V327" s="124"/>
      <c r="W327" s="124"/>
      <c r="X327" s="124"/>
      <c r="Y327" s="124"/>
      <c r="Z327" s="124"/>
    </row>
    <row r="328" spans="1:26" ht="15.75" thickBot="1">
      <c r="A328" s="124"/>
      <c r="B328" s="124"/>
      <c r="C328" s="124"/>
      <c r="D328" s="124"/>
      <c r="E328" s="124"/>
      <c r="F328" s="124"/>
      <c r="G328" s="124"/>
      <c r="H328" s="124"/>
      <c r="I328" s="124"/>
      <c r="J328" s="124"/>
      <c r="K328" s="124"/>
      <c r="L328" s="124"/>
      <c r="M328" s="124"/>
      <c r="N328" s="124"/>
      <c r="O328" s="124"/>
      <c r="P328" s="124"/>
      <c r="Q328" s="124"/>
      <c r="R328" s="124"/>
      <c r="S328" s="124"/>
      <c r="T328" s="124"/>
      <c r="U328" s="124"/>
      <c r="V328" s="124"/>
      <c r="W328" s="124"/>
      <c r="X328" s="124"/>
      <c r="Y328" s="124"/>
      <c r="Z328" s="124"/>
    </row>
    <row r="329" spans="1:26" ht="15.75" thickBot="1">
      <c r="A329" s="124"/>
      <c r="B329" s="124"/>
      <c r="C329" s="124"/>
      <c r="D329" s="124"/>
      <c r="E329" s="124"/>
      <c r="F329" s="124"/>
      <c r="G329" s="124"/>
      <c r="H329" s="124"/>
      <c r="I329" s="124"/>
      <c r="J329" s="124"/>
      <c r="K329" s="124"/>
      <c r="L329" s="124"/>
      <c r="M329" s="124"/>
      <c r="N329" s="124"/>
      <c r="O329" s="124"/>
      <c r="P329" s="124"/>
      <c r="Q329" s="124"/>
      <c r="R329" s="124"/>
      <c r="S329" s="124"/>
      <c r="T329" s="124"/>
      <c r="U329" s="124"/>
      <c r="V329" s="124"/>
      <c r="W329" s="124"/>
      <c r="X329" s="124"/>
      <c r="Y329" s="124"/>
      <c r="Z329" s="124"/>
    </row>
    <row r="330" spans="1:26" ht="15.75" thickBot="1">
      <c r="A330" s="124"/>
      <c r="B330" s="124"/>
      <c r="C330" s="124"/>
      <c r="D330" s="124"/>
      <c r="E330" s="124"/>
      <c r="F330" s="124"/>
      <c r="G330" s="124"/>
      <c r="H330" s="124"/>
      <c r="I330" s="124"/>
      <c r="J330" s="124"/>
      <c r="K330" s="124"/>
      <c r="L330" s="124"/>
      <c r="M330" s="124"/>
      <c r="N330" s="124"/>
      <c r="O330" s="124"/>
      <c r="P330" s="124"/>
      <c r="Q330" s="124"/>
      <c r="R330" s="124"/>
      <c r="S330" s="124"/>
      <c r="T330" s="124"/>
      <c r="U330" s="124"/>
      <c r="V330" s="124"/>
      <c r="W330" s="124"/>
      <c r="X330" s="124"/>
      <c r="Y330" s="124"/>
      <c r="Z330" s="124"/>
    </row>
    <row r="331" spans="1:26" ht="15.75" thickBot="1">
      <c r="A331" s="124"/>
      <c r="B331" s="124"/>
      <c r="C331" s="124"/>
      <c r="D331" s="124"/>
      <c r="E331" s="124"/>
      <c r="F331" s="124"/>
      <c r="G331" s="124"/>
      <c r="H331" s="124"/>
      <c r="I331" s="124"/>
      <c r="J331" s="124"/>
      <c r="K331" s="124"/>
      <c r="L331" s="124"/>
      <c r="M331" s="124"/>
      <c r="N331" s="124"/>
      <c r="O331" s="124"/>
      <c r="P331" s="124"/>
      <c r="Q331" s="124"/>
      <c r="R331" s="124"/>
      <c r="S331" s="124"/>
      <c r="T331" s="124"/>
      <c r="U331" s="124"/>
      <c r="V331" s="124"/>
      <c r="W331" s="124"/>
      <c r="X331" s="124"/>
      <c r="Y331" s="124"/>
      <c r="Z331" s="124"/>
    </row>
    <row r="332" spans="1:26" ht="15.75" thickBot="1">
      <c r="A332" s="124"/>
      <c r="B332" s="124"/>
      <c r="C332" s="124"/>
      <c r="D332" s="124"/>
      <c r="E332" s="124"/>
      <c r="F332" s="124"/>
      <c r="G332" s="124"/>
      <c r="H332" s="124"/>
      <c r="I332" s="124"/>
      <c r="J332" s="124"/>
      <c r="K332" s="124"/>
      <c r="L332" s="124"/>
      <c r="M332" s="124"/>
      <c r="N332" s="124"/>
      <c r="O332" s="124"/>
      <c r="P332" s="124"/>
      <c r="Q332" s="124"/>
      <c r="R332" s="124"/>
      <c r="S332" s="124"/>
      <c r="T332" s="124"/>
      <c r="U332" s="124"/>
      <c r="V332" s="124"/>
      <c r="W332" s="124"/>
      <c r="X332" s="124"/>
      <c r="Y332" s="124"/>
      <c r="Z332" s="124"/>
    </row>
    <row r="333" spans="1:26" ht="15.75" thickBot="1">
      <c r="A333" s="124"/>
      <c r="B333" s="124"/>
      <c r="C333" s="124"/>
      <c r="D333" s="124"/>
      <c r="E333" s="124"/>
      <c r="F333" s="124"/>
      <c r="G333" s="124"/>
      <c r="H333" s="124"/>
      <c r="I333" s="124"/>
      <c r="J333" s="124"/>
      <c r="K333" s="124"/>
      <c r="L333" s="124"/>
      <c r="M333" s="124"/>
      <c r="N333" s="124"/>
      <c r="O333" s="124"/>
      <c r="P333" s="124"/>
      <c r="Q333" s="124"/>
      <c r="R333" s="124"/>
      <c r="S333" s="124"/>
      <c r="T333" s="124"/>
      <c r="U333" s="124"/>
      <c r="V333" s="124"/>
      <c r="W333" s="124"/>
      <c r="X333" s="124"/>
      <c r="Y333" s="124"/>
      <c r="Z333" s="124"/>
    </row>
    <row r="334" spans="1:26" ht="15.75" thickBot="1">
      <c r="A334" s="124"/>
      <c r="B334" s="124"/>
      <c r="C334" s="124"/>
      <c r="D334" s="124"/>
      <c r="E334" s="124"/>
      <c r="F334" s="124"/>
      <c r="G334" s="124"/>
      <c r="H334" s="124"/>
      <c r="I334" s="124"/>
      <c r="J334" s="124"/>
      <c r="K334" s="124"/>
      <c r="L334" s="124"/>
      <c r="M334" s="124"/>
      <c r="N334" s="124"/>
      <c r="O334" s="124"/>
      <c r="P334" s="124"/>
      <c r="Q334" s="124"/>
      <c r="R334" s="124"/>
      <c r="S334" s="124"/>
      <c r="T334" s="124"/>
      <c r="U334" s="124"/>
      <c r="V334" s="124"/>
      <c r="W334" s="124"/>
      <c r="X334" s="124"/>
      <c r="Y334" s="124"/>
      <c r="Z334" s="124"/>
    </row>
    <row r="335" spans="1:26" ht="15.75" thickBot="1">
      <c r="A335" s="124"/>
      <c r="B335" s="124"/>
      <c r="C335" s="124"/>
      <c r="D335" s="124"/>
      <c r="E335" s="124"/>
      <c r="F335" s="124"/>
      <c r="G335" s="124"/>
      <c r="H335" s="124"/>
      <c r="I335" s="124"/>
      <c r="J335" s="124"/>
      <c r="K335" s="124"/>
      <c r="L335" s="124"/>
      <c r="M335" s="124"/>
      <c r="N335" s="124"/>
      <c r="O335" s="124"/>
      <c r="P335" s="124"/>
      <c r="Q335" s="124"/>
      <c r="R335" s="124"/>
      <c r="S335" s="124"/>
      <c r="T335" s="124"/>
      <c r="U335" s="124"/>
      <c r="V335" s="124"/>
      <c r="W335" s="124"/>
      <c r="X335" s="124"/>
      <c r="Y335" s="124"/>
      <c r="Z335" s="124"/>
    </row>
    <row r="336" spans="1:26" ht="15.75" thickBot="1">
      <c r="A336" s="124"/>
      <c r="B336" s="124"/>
      <c r="C336" s="124"/>
      <c r="D336" s="124"/>
      <c r="E336" s="124"/>
      <c r="F336" s="124"/>
      <c r="G336" s="124"/>
      <c r="H336" s="124"/>
      <c r="I336" s="124"/>
      <c r="J336" s="124"/>
      <c r="K336" s="124"/>
      <c r="L336" s="124"/>
      <c r="M336" s="124"/>
      <c r="N336" s="124"/>
      <c r="O336" s="124"/>
      <c r="P336" s="124"/>
      <c r="Q336" s="124"/>
      <c r="R336" s="124"/>
      <c r="S336" s="124"/>
      <c r="T336" s="124"/>
      <c r="U336" s="124"/>
      <c r="V336" s="124"/>
      <c r="W336" s="124"/>
      <c r="X336" s="124"/>
      <c r="Y336" s="124"/>
      <c r="Z336" s="124"/>
    </row>
    <row r="337" spans="1:26" ht="15.75" thickBot="1">
      <c r="A337" s="124"/>
      <c r="B337" s="124"/>
      <c r="C337" s="124"/>
      <c r="D337" s="124"/>
      <c r="E337" s="124"/>
      <c r="F337" s="124"/>
      <c r="G337" s="124"/>
      <c r="H337" s="124"/>
      <c r="I337" s="124"/>
      <c r="J337" s="124"/>
      <c r="K337" s="124"/>
      <c r="L337" s="124"/>
      <c r="M337" s="124"/>
      <c r="N337" s="124"/>
      <c r="O337" s="124"/>
      <c r="P337" s="124"/>
      <c r="Q337" s="124"/>
      <c r="R337" s="124"/>
      <c r="S337" s="124"/>
      <c r="T337" s="124"/>
      <c r="U337" s="124"/>
      <c r="V337" s="124"/>
      <c r="W337" s="124"/>
      <c r="X337" s="124"/>
      <c r="Y337" s="124"/>
      <c r="Z337" s="124"/>
    </row>
    <row r="338" spans="1:26" ht="15.75" thickBot="1">
      <c r="A338" s="124"/>
      <c r="B338" s="124"/>
      <c r="C338" s="124"/>
      <c r="D338" s="124"/>
      <c r="E338" s="124"/>
      <c r="F338" s="124"/>
      <c r="G338" s="124"/>
      <c r="H338" s="124"/>
      <c r="I338" s="124"/>
      <c r="J338" s="124"/>
      <c r="K338" s="124"/>
      <c r="L338" s="124"/>
      <c r="M338" s="124"/>
      <c r="N338" s="124"/>
      <c r="O338" s="124"/>
      <c r="P338" s="124"/>
      <c r="Q338" s="124"/>
      <c r="R338" s="124"/>
      <c r="S338" s="124"/>
      <c r="T338" s="124"/>
      <c r="U338" s="124"/>
      <c r="V338" s="124"/>
      <c r="W338" s="124"/>
      <c r="X338" s="124"/>
      <c r="Y338" s="124"/>
      <c r="Z338" s="124"/>
    </row>
    <row r="339" spans="1:26" ht="15.75" thickBot="1">
      <c r="A339" s="124"/>
      <c r="B339" s="124"/>
      <c r="C339" s="124"/>
      <c r="D339" s="124"/>
      <c r="E339" s="124"/>
      <c r="F339" s="124"/>
      <c r="G339" s="124"/>
      <c r="H339" s="124"/>
      <c r="I339" s="124"/>
      <c r="J339" s="124"/>
      <c r="K339" s="124"/>
      <c r="L339" s="124"/>
      <c r="M339" s="124"/>
      <c r="N339" s="124"/>
      <c r="O339" s="124"/>
      <c r="P339" s="124"/>
      <c r="Q339" s="124"/>
      <c r="R339" s="124"/>
      <c r="S339" s="124"/>
      <c r="T339" s="124"/>
      <c r="U339" s="124"/>
      <c r="V339" s="124"/>
      <c r="W339" s="124"/>
      <c r="X339" s="124"/>
      <c r="Y339" s="124"/>
      <c r="Z339" s="124"/>
    </row>
    <row r="340" spans="1:26" ht="15.75" thickBot="1">
      <c r="A340" s="124"/>
      <c r="B340" s="124"/>
      <c r="C340" s="124"/>
      <c r="D340" s="124"/>
      <c r="E340" s="124"/>
      <c r="F340" s="124"/>
      <c r="G340" s="124"/>
      <c r="H340" s="124"/>
      <c r="I340" s="124"/>
      <c r="J340" s="124"/>
      <c r="K340" s="124"/>
      <c r="L340" s="124"/>
      <c r="M340" s="124"/>
      <c r="N340" s="124"/>
      <c r="O340" s="124"/>
      <c r="P340" s="124"/>
      <c r="Q340" s="124"/>
      <c r="R340" s="124"/>
      <c r="S340" s="124"/>
      <c r="T340" s="124"/>
      <c r="U340" s="124"/>
      <c r="V340" s="124"/>
      <c r="W340" s="124"/>
      <c r="X340" s="124"/>
      <c r="Y340" s="124"/>
      <c r="Z340" s="124"/>
    </row>
    <row r="341" spans="1:26" ht="15.75" thickBot="1">
      <c r="A341" s="124"/>
      <c r="B341" s="124"/>
      <c r="C341" s="124"/>
      <c r="D341" s="124"/>
      <c r="E341" s="124"/>
      <c r="F341" s="124"/>
      <c r="G341" s="124"/>
      <c r="H341" s="124"/>
      <c r="I341" s="124"/>
      <c r="J341" s="124"/>
      <c r="K341" s="124"/>
      <c r="L341" s="124"/>
      <c r="M341" s="124"/>
      <c r="N341" s="124"/>
      <c r="O341" s="124"/>
      <c r="P341" s="124"/>
      <c r="Q341" s="124"/>
      <c r="R341" s="124"/>
      <c r="S341" s="124"/>
      <c r="T341" s="124"/>
      <c r="U341" s="124"/>
      <c r="V341" s="124"/>
      <c r="W341" s="124"/>
      <c r="X341" s="124"/>
      <c r="Y341" s="124"/>
      <c r="Z341" s="124"/>
    </row>
    <row r="342" spans="1:26" ht="15.75" thickBot="1">
      <c r="A342" s="124"/>
      <c r="B342" s="124"/>
      <c r="C342" s="124"/>
      <c r="D342" s="124"/>
      <c r="E342" s="124"/>
      <c r="F342" s="124"/>
      <c r="G342" s="124"/>
      <c r="H342" s="124"/>
      <c r="I342" s="124"/>
      <c r="J342" s="124"/>
      <c r="K342" s="124"/>
      <c r="L342" s="124"/>
      <c r="M342" s="124"/>
      <c r="N342" s="124"/>
      <c r="O342" s="124"/>
      <c r="P342" s="124"/>
      <c r="Q342" s="124"/>
      <c r="R342" s="124"/>
      <c r="S342" s="124"/>
      <c r="T342" s="124"/>
      <c r="U342" s="124"/>
      <c r="V342" s="124"/>
      <c r="W342" s="124"/>
      <c r="X342" s="124"/>
      <c r="Y342" s="124"/>
      <c r="Z342" s="124"/>
    </row>
    <row r="343" spans="1:26" ht="15.75" thickBot="1">
      <c r="A343" s="124"/>
      <c r="B343" s="124"/>
      <c r="C343" s="124"/>
      <c r="D343" s="124"/>
      <c r="E343" s="124"/>
      <c r="F343" s="124"/>
      <c r="G343" s="124"/>
      <c r="H343" s="124"/>
      <c r="I343" s="124"/>
      <c r="J343" s="124"/>
      <c r="K343" s="124"/>
      <c r="L343" s="124"/>
      <c r="M343" s="124"/>
      <c r="N343" s="124"/>
      <c r="O343" s="124"/>
      <c r="P343" s="124"/>
      <c r="Q343" s="124"/>
      <c r="R343" s="124"/>
      <c r="S343" s="124"/>
      <c r="T343" s="124"/>
      <c r="U343" s="124"/>
      <c r="V343" s="124"/>
      <c r="W343" s="124"/>
      <c r="X343" s="124"/>
      <c r="Y343" s="124"/>
      <c r="Z343" s="124"/>
    </row>
    <row r="344" spans="1:26" ht="15.75" thickBot="1">
      <c r="A344" s="124"/>
      <c r="B344" s="124"/>
      <c r="C344" s="124"/>
      <c r="D344" s="124"/>
      <c r="E344" s="124"/>
      <c r="F344" s="124"/>
      <c r="G344" s="124"/>
      <c r="H344" s="124"/>
      <c r="I344" s="124"/>
      <c r="J344" s="124"/>
      <c r="K344" s="124"/>
      <c r="L344" s="124"/>
      <c r="M344" s="124"/>
      <c r="N344" s="124"/>
      <c r="O344" s="124"/>
      <c r="P344" s="124"/>
      <c r="Q344" s="124"/>
      <c r="R344" s="124"/>
      <c r="S344" s="124"/>
      <c r="T344" s="124"/>
      <c r="U344" s="124"/>
      <c r="V344" s="124"/>
      <c r="W344" s="124"/>
      <c r="X344" s="124"/>
      <c r="Y344" s="124"/>
      <c r="Z344" s="124"/>
    </row>
    <row r="345" spans="1:26" ht="15.75" thickBot="1">
      <c r="A345" s="124"/>
      <c r="B345" s="124"/>
      <c r="C345" s="124"/>
      <c r="D345" s="124"/>
      <c r="E345" s="124"/>
      <c r="F345" s="124"/>
      <c r="G345" s="124"/>
      <c r="H345" s="124"/>
      <c r="I345" s="124"/>
      <c r="J345" s="124"/>
      <c r="K345" s="124"/>
      <c r="L345" s="124"/>
      <c r="M345" s="124"/>
      <c r="N345" s="124"/>
      <c r="O345" s="124"/>
      <c r="P345" s="124"/>
      <c r="Q345" s="124"/>
      <c r="R345" s="124"/>
      <c r="S345" s="124"/>
      <c r="T345" s="124"/>
      <c r="U345" s="124"/>
      <c r="V345" s="124"/>
      <c r="W345" s="124"/>
      <c r="X345" s="124"/>
      <c r="Y345" s="124"/>
      <c r="Z345" s="124"/>
    </row>
    <row r="346" spans="1:26" ht="15.75" thickBot="1">
      <c r="A346" s="124"/>
      <c r="B346" s="124"/>
      <c r="C346" s="124"/>
      <c r="D346" s="124"/>
      <c r="E346" s="124"/>
      <c r="F346" s="124"/>
      <c r="G346" s="124"/>
      <c r="H346" s="124"/>
      <c r="I346" s="124"/>
      <c r="J346" s="124"/>
      <c r="K346" s="124"/>
      <c r="L346" s="124"/>
      <c r="M346" s="124"/>
      <c r="N346" s="124"/>
      <c r="O346" s="124"/>
      <c r="P346" s="124"/>
      <c r="Q346" s="124"/>
      <c r="R346" s="124"/>
      <c r="S346" s="124"/>
      <c r="T346" s="124"/>
      <c r="U346" s="124"/>
      <c r="V346" s="124"/>
      <c r="W346" s="124"/>
      <c r="X346" s="124"/>
      <c r="Y346" s="124"/>
      <c r="Z346" s="124"/>
    </row>
    <row r="347" spans="1:26" ht="15.75" thickBot="1">
      <c r="A347" s="124"/>
      <c r="B347" s="124"/>
      <c r="C347" s="124"/>
      <c r="D347" s="124"/>
      <c r="E347" s="124"/>
      <c r="F347" s="124"/>
      <c r="G347" s="124"/>
      <c r="H347" s="124"/>
      <c r="I347" s="124"/>
      <c r="J347" s="124"/>
      <c r="K347" s="124"/>
      <c r="L347" s="124"/>
      <c r="M347" s="124"/>
      <c r="N347" s="124"/>
      <c r="O347" s="124"/>
      <c r="P347" s="124"/>
      <c r="Q347" s="124"/>
      <c r="R347" s="124"/>
      <c r="S347" s="124"/>
      <c r="T347" s="124"/>
      <c r="U347" s="124"/>
      <c r="V347" s="124"/>
      <c r="W347" s="124"/>
      <c r="X347" s="124"/>
      <c r="Y347" s="124"/>
      <c r="Z347" s="124"/>
    </row>
    <row r="348" spans="1:26" ht="15.75" thickBot="1">
      <c r="A348" s="124"/>
      <c r="B348" s="124"/>
      <c r="C348" s="124"/>
      <c r="D348" s="124"/>
      <c r="E348" s="124"/>
      <c r="F348" s="124"/>
      <c r="G348" s="124"/>
      <c r="H348" s="124"/>
      <c r="I348" s="124"/>
      <c r="J348" s="124"/>
      <c r="K348" s="124"/>
      <c r="L348" s="124"/>
      <c r="M348" s="124"/>
      <c r="N348" s="124"/>
      <c r="O348" s="124"/>
      <c r="P348" s="124"/>
      <c r="Q348" s="124"/>
      <c r="R348" s="124"/>
      <c r="S348" s="124"/>
      <c r="T348" s="124"/>
      <c r="U348" s="124"/>
      <c r="V348" s="124"/>
      <c r="W348" s="124"/>
      <c r="X348" s="124"/>
      <c r="Y348" s="124"/>
      <c r="Z348" s="124"/>
    </row>
    <row r="349" spans="1:26" ht="15.75" thickBot="1">
      <c r="A349" s="124"/>
      <c r="B349" s="124"/>
      <c r="C349" s="124"/>
      <c r="D349" s="124"/>
      <c r="E349" s="124"/>
      <c r="F349" s="124"/>
      <c r="G349" s="124"/>
      <c r="H349" s="124"/>
      <c r="I349" s="124"/>
      <c r="J349" s="124"/>
      <c r="K349" s="124"/>
      <c r="L349" s="124"/>
      <c r="M349" s="124"/>
      <c r="N349" s="124"/>
      <c r="O349" s="124"/>
      <c r="P349" s="124"/>
      <c r="Q349" s="124"/>
      <c r="R349" s="124"/>
      <c r="S349" s="124"/>
      <c r="T349" s="124"/>
      <c r="U349" s="124"/>
      <c r="V349" s="124"/>
      <c r="W349" s="124"/>
      <c r="X349" s="124"/>
      <c r="Y349" s="124"/>
      <c r="Z349" s="124"/>
    </row>
    <row r="350" spans="1:26" ht="15.75" thickBot="1">
      <c r="A350" s="124"/>
      <c r="B350" s="124"/>
      <c r="C350" s="124"/>
      <c r="D350" s="124"/>
      <c r="E350" s="124"/>
      <c r="F350" s="124"/>
      <c r="G350" s="124"/>
      <c r="H350" s="124"/>
      <c r="I350" s="124"/>
      <c r="J350" s="124"/>
      <c r="K350" s="124"/>
      <c r="L350" s="124"/>
      <c r="M350" s="124"/>
      <c r="N350" s="124"/>
      <c r="O350" s="124"/>
      <c r="P350" s="124"/>
      <c r="Q350" s="124"/>
      <c r="R350" s="124"/>
      <c r="S350" s="124"/>
      <c r="T350" s="124"/>
      <c r="U350" s="124"/>
      <c r="V350" s="124"/>
      <c r="W350" s="124"/>
      <c r="X350" s="124"/>
      <c r="Y350" s="124"/>
      <c r="Z350" s="124"/>
    </row>
    <row r="351" spans="1:26" ht="15.75" thickBot="1">
      <c r="A351" s="124"/>
      <c r="B351" s="124"/>
      <c r="C351" s="124"/>
      <c r="D351" s="124"/>
      <c r="E351" s="124"/>
      <c r="F351" s="124"/>
      <c r="G351" s="124"/>
      <c r="H351" s="124"/>
      <c r="I351" s="124"/>
      <c r="J351" s="124"/>
      <c r="K351" s="124"/>
      <c r="L351" s="124"/>
      <c r="M351" s="124"/>
      <c r="N351" s="124"/>
      <c r="O351" s="124"/>
      <c r="P351" s="124"/>
      <c r="Q351" s="124"/>
      <c r="R351" s="124"/>
      <c r="S351" s="124"/>
      <c r="T351" s="124"/>
      <c r="U351" s="124"/>
      <c r="V351" s="124"/>
      <c r="W351" s="124"/>
      <c r="X351" s="124"/>
      <c r="Y351" s="124"/>
      <c r="Z351" s="124"/>
    </row>
    <row r="352" spans="1:26" ht="15.75" thickBot="1">
      <c r="A352" s="124"/>
      <c r="B352" s="124"/>
      <c r="C352" s="124"/>
      <c r="D352" s="124"/>
      <c r="E352" s="124"/>
      <c r="F352" s="124"/>
      <c r="G352" s="124"/>
      <c r="H352" s="124"/>
      <c r="I352" s="124"/>
      <c r="J352" s="124"/>
      <c r="K352" s="124"/>
      <c r="L352" s="124"/>
      <c r="M352" s="124"/>
      <c r="N352" s="124"/>
      <c r="O352" s="124"/>
      <c r="P352" s="124"/>
      <c r="Q352" s="124"/>
      <c r="R352" s="124"/>
      <c r="S352" s="124"/>
      <c r="T352" s="124"/>
      <c r="U352" s="124"/>
      <c r="V352" s="124"/>
      <c r="W352" s="124"/>
      <c r="X352" s="124"/>
      <c r="Y352" s="124"/>
      <c r="Z352" s="124"/>
    </row>
    <row r="353" spans="1:26" ht="15.75" thickBot="1">
      <c r="A353" s="124"/>
      <c r="B353" s="124"/>
      <c r="C353" s="124"/>
      <c r="D353" s="124"/>
      <c r="E353" s="124"/>
      <c r="F353" s="124"/>
      <c r="G353" s="124"/>
      <c r="H353" s="124"/>
      <c r="I353" s="124"/>
      <c r="J353" s="124"/>
      <c r="K353" s="124"/>
      <c r="L353" s="124"/>
      <c r="M353" s="124"/>
      <c r="N353" s="124"/>
      <c r="O353" s="124"/>
      <c r="P353" s="124"/>
      <c r="Q353" s="124"/>
      <c r="R353" s="124"/>
      <c r="S353" s="124"/>
      <c r="T353" s="124"/>
      <c r="U353" s="124"/>
      <c r="V353" s="124"/>
      <c r="W353" s="124"/>
      <c r="X353" s="124"/>
      <c r="Y353" s="124"/>
      <c r="Z353" s="124"/>
    </row>
    <row r="354" spans="1:26" ht="15.75" thickBot="1">
      <c r="A354" s="124"/>
      <c r="B354" s="124"/>
      <c r="C354" s="124"/>
      <c r="D354" s="124"/>
      <c r="E354" s="124"/>
      <c r="F354" s="124"/>
      <c r="G354" s="124"/>
      <c r="H354" s="124"/>
      <c r="I354" s="124"/>
      <c r="J354" s="124"/>
      <c r="K354" s="124"/>
      <c r="L354" s="124"/>
      <c r="M354" s="124"/>
      <c r="N354" s="124"/>
      <c r="O354" s="124"/>
      <c r="P354" s="124"/>
      <c r="Q354" s="124"/>
      <c r="R354" s="124"/>
      <c r="S354" s="124"/>
      <c r="T354" s="124"/>
      <c r="U354" s="124"/>
      <c r="V354" s="124"/>
      <c r="W354" s="124"/>
      <c r="X354" s="124"/>
      <c r="Y354" s="124"/>
      <c r="Z354" s="124"/>
    </row>
    <row r="355" spans="1:26" ht="15.75" thickBot="1">
      <c r="A355" s="124"/>
      <c r="B355" s="124"/>
      <c r="C355" s="124"/>
      <c r="D355" s="124"/>
      <c r="E355" s="124"/>
      <c r="F355" s="124"/>
      <c r="G355" s="124"/>
      <c r="H355" s="124"/>
      <c r="I355" s="124"/>
      <c r="J355" s="124"/>
      <c r="K355" s="124"/>
      <c r="L355" s="124"/>
      <c r="M355" s="124"/>
      <c r="N355" s="124"/>
      <c r="O355" s="124"/>
      <c r="P355" s="124"/>
      <c r="Q355" s="124"/>
      <c r="R355" s="124"/>
      <c r="S355" s="124"/>
      <c r="T355" s="124"/>
      <c r="U355" s="124"/>
      <c r="V355" s="124"/>
      <c r="W355" s="124"/>
      <c r="X355" s="124"/>
      <c r="Y355" s="124"/>
      <c r="Z355" s="124"/>
    </row>
    <row r="356" spans="1:26" ht="15.75" thickBot="1">
      <c r="A356" s="124"/>
      <c r="B356" s="124"/>
      <c r="C356" s="124"/>
      <c r="D356" s="124"/>
      <c r="E356" s="124"/>
      <c r="F356" s="124"/>
      <c r="G356" s="124"/>
      <c r="H356" s="124"/>
      <c r="I356" s="124"/>
      <c r="J356" s="124"/>
      <c r="K356" s="124"/>
      <c r="L356" s="124"/>
      <c r="M356" s="124"/>
      <c r="N356" s="124"/>
      <c r="O356" s="124"/>
      <c r="P356" s="124"/>
      <c r="Q356" s="124"/>
      <c r="R356" s="124"/>
      <c r="S356" s="124"/>
      <c r="T356" s="124"/>
      <c r="U356" s="124"/>
      <c r="V356" s="124"/>
      <c r="W356" s="124"/>
      <c r="X356" s="124"/>
      <c r="Y356" s="124"/>
      <c r="Z356" s="124"/>
    </row>
    <row r="357" spans="1:26" ht="15.75" thickBot="1">
      <c r="A357" s="124"/>
      <c r="B357" s="124"/>
      <c r="C357" s="124"/>
      <c r="D357" s="124"/>
      <c r="E357" s="124"/>
      <c r="F357" s="124"/>
      <c r="G357" s="124"/>
      <c r="H357" s="124"/>
      <c r="I357" s="124"/>
      <c r="J357" s="124"/>
      <c r="K357" s="124"/>
      <c r="L357" s="124"/>
      <c r="M357" s="124"/>
      <c r="N357" s="124"/>
      <c r="O357" s="124"/>
      <c r="P357" s="124"/>
      <c r="Q357" s="124"/>
      <c r="R357" s="124"/>
      <c r="S357" s="124"/>
      <c r="T357" s="124"/>
      <c r="U357" s="124"/>
      <c r="V357" s="124"/>
      <c r="W357" s="124"/>
      <c r="X357" s="124"/>
      <c r="Y357" s="124"/>
      <c r="Z357" s="124"/>
    </row>
    <row r="358" spans="1:26" ht="15.75" thickBot="1">
      <c r="A358" s="124"/>
      <c r="B358" s="124"/>
      <c r="C358" s="124"/>
      <c r="D358" s="124"/>
      <c r="E358" s="124"/>
      <c r="F358" s="124"/>
      <c r="G358" s="124"/>
      <c r="H358" s="124"/>
      <c r="I358" s="124"/>
      <c r="J358" s="124"/>
      <c r="K358" s="124"/>
      <c r="L358" s="124"/>
      <c r="M358" s="124"/>
      <c r="N358" s="124"/>
      <c r="O358" s="124"/>
      <c r="P358" s="124"/>
      <c r="Q358" s="124"/>
      <c r="R358" s="124"/>
      <c r="S358" s="124"/>
      <c r="T358" s="124"/>
      <c r="U358" s="124"/>
      <c r="V358" s="124"/>
      <c r="W358" s="124"/>
      <c r="X358" s="124"/>
      <c r="Y358" s="124"/>
      <c r="Z358" s="124"/>
    </row>
    <row r="359" spans="1:26" ht="15.75" thickBot="1">
      <c r="A359" s="124"/>
      <c r="B359" s="124"/>
      <c r="C359" s="124"/>
      <c r="D359" s="124"/>
      <c r="E359" s="124"/>
      <c r="F359" s="124"/>
      <c r="G359" s="124"/>
      <c r="H359" s="124"/>
      <c r="I359" s="124"/>
      <c r="J359" s="124"/>
      <c r="K359" s="124"/>
      <c r="L359" s="124"/>
      <c r="M359" s="124"/>
      <c r="N359" s="124"/>
      <c r="O359" s="124"/>
      <c r="P359" s="124"/>
      <c r="Q359" s="124"/>
      <c r="R359" s="124"/>
      <c r="S359" s="124"/>
      <c r="T359" s="124"/>
      <c r="U359" s="124"/>
      <c r="V359" s="124"/>
      <c r="W359" s="124"/>
      <c r="X359" s="124"/>
      <c r="Y359" s="124"/>
      <c r="Z359" s="124"/>
    </row>
    <row r="360" spans="1:26" ht="15.75" thickBot="1">
      <c r="A360" s="124"/>
      <c r="B360" s="124"/>
      <c r="C360" s="124"/>
      <c r="D360" s="124"/>
      <c r="E360" s="124"/>
      <c r="F360" s="124"/>
      <c r="G360" s="124"/>
      <c r="H360" s="124"/>
      <c r="I360" s="124"/>
      <c r="J360" s="124"/>
      <c r="K360" s="124"/>
      <c r="L360" s="124"/>
      <c r="M360" s="124"/>
      <c r="N360" s="124"/>
      <c r="O360" s="124"/>
      <c r="P360" s="124"/>
      <c r="Q360" s="124"/>
      <c r="R360" s="124"/>
      <c r="S360" s="124"/>
      <c r="T360" s="124"/>
      <c r="U360" s="124"/>
      <c r="V360" s="124"/>
      <c r="W360" s="124"/>
      <c r="X360" s="124"/>
      <c r="Y360" s="124"/>
      <c r="Z360" s="124"/>
    </row>
    <row r="361" spans="1:26" ht="15.75" thickBot="1">
      <c r="A361" s="124"/>
      <c r="B361" s="124"/>
      <c r="C361" s="124"/>
      <c r="D361" s="124"/>
      <c r="E361" s="124"/>
      <c r="F361" s="124"/>
      <c r="G361" s="124"/>
      <c r="H361" s="124"/>
      <c r="I361" s="124"/>
      <c r="J361" s="124"/>
      <c r="K361" s="124"/>
      <c r="L361" s="124"/>
      <c r="M361" s="124"/>
      <c r="N361" s="124"/>
      <c r="O361" s="124"/>
      <c r="P361" s="124"/>
      <c r="Q361" s="124"/>
      <c r="R361" s="124"/>
      <c r="S361" s="124"/>
      <c r="T361" s="124"/>
      <c r="U361" s="124"/>
      <c r="V361" s="124"/>
      <c r="W361" s="124"/>
      <c r="X361" s="124"/>
      <c r="Y361" s="124"/>
      <c r="Z361" s="124"/>
    </row>
    <row r="362" spans="1:26" ht="15.75" thickBot="1">
      <c r="A362" s="124"/>
      <c r="B362" s="124"/>
      <c r="C362" s="124"/>
      <c r="D362" s="124"/>
      <c r="E362" s="124"/>
      <c r="F362" s="124"/>
      <c r="G362" s="124"/>
      <c r="H362" s="124"/>
      <c r="I362" s="124"/>
      <c r="J362" s="124"/>
      <c r="K362" s="124"/>
      <c r="L362" s="124"/>
      <c r="M362" s="124"/>
      <c r="N362" s="124"/>
      <c r="O362" s="124"/>
      <c r="P362" s="124"/>
      <c r="Q362" s="124"/>
      <c r="R362" s="124"/>
      <c r="S362" s="124"/>
      <c r="T362" s="124"/>
      <c r="U362" s="124"/>
      <c r="V362" s="124"/>
      <c r="W362" s="124"/>
      <c r="X362" s="124"/>
      <c r="Y362" s="124"/>
      <c r="Z362" s="124"/>
    </row>
    <row r="363" spans="1:26" ht="15.75" thickBot="1">
      <c r="A363" s="124"/>
      <c r="B363" s="124"/>
      <c r="C363" s="124"/>
      <c r="D363" s="124"/>
      <c r="E363" s="124"/>
      <c r="F363" s="124"/>
      <c r="G363" s="124"/>
      <c r="H363" s="124"/>
      <c r="I363" s="124"/>
      <c r="J363" s="124"/>
      <c r="K363" s="124"/>
      <c r="L363" s="124"/>
      <c r="M363" s="124"/>
      <c r="N363" s="124"/>
      <c r="O363" s="124"/>
      <c r="P363" s="124"/>
      <c r="Q363" s="124"/>
      <c r="R363" s="124"/>
      <c r="S363" s="124"/>
      <c r="T363" s="124"/>
      <c r="U363" s="124"/>
      <c r="V363" s="124"/>
      <c r="W363" s="124"/>
      <c r="X363" s="124"/>
      <c r="Y363" s="124"/>
      <c r="Z363" s="124"/>
    </row>
    <row r="364" spans="1:26" ht="15.75" thickBot="1">
      <c r="A364" s="124"/>
      <c r="B364" s="124"/>
      <c r="C364" s="124"/>
      <c r="D364" s="124"/>
      <c r="E364" s="124"/>
      <c r="F364" s="124"/>
      <c r="G364" s="124"/>
      <c r="H364" s="124"/>
      <c r="I364" s="124"/>
      <c r="J364" s="124"/>
      <c r="K364" s="124"/>
      <c r="L364" s="124"/>
      <c r="M364" s="124"/>
      <c r="N364" s="124"/>
      <c r="O364" s="124"/>
      <c r="P364" s="124"/>
      <c r="Q364" s="124"/>
      <c r="R364" s="124"/>
      <c r="S364" s="124"/>
      <c r="T364" s="124"/>
      <c r="U364" s="124"/>
      <c r="V364" s="124"/>
      <c r="W364" s="124"/>
      <c r="X364" s="124"/>
      <c r="Y364" s="124"/>
      <c r="Z364" s="124"/>
    </row>
    <row r="365" spans="1:26" ht="15.75" thickBot="1">
      <c r="A365" s="124"/>
      <c r="B365" s="124"/>
      <c r="C365" s="124"/>
      <c r="D365" s="124"/>
      <c r="E365" s="124"/>
      <c r="F365" s="124"/>
      <c r="G365" s="124"/>
      <c r="H365" s="124"/>
      <c r="I365" s="124"/>
      <c r="J365" s="124"/>
      <c r="K365" s="124"/>
      <c r="L365" s="124"/>
      <c r="M365" s="124"/>
      <c r="N365" s="124"/>
      <c r="O365" s="124"/>
      <c r="P365" s="124"/>
      <c r="Q365" s="124"/>
      <c r="R365" s="124"/>
      <c r="S365" s="124"/>
      <c r="T365" s="124"/>
      <c r="U365" s="124"/>
      <c r="V365" s="124"/>
      <c r="W365" s="124"/>
      <c r="X365" s="124"/>
      <c r="Y365" s="124"/>
      <c r="Z365" s="124"/>
    </row>
    <row r="366" spans="1:26" ht="15.75" thickBot="1">
      <c r="A366" s="124"/>
      <c r="B366" s="124"/>
      <c r="C366" s="124"/>
      <c r="D366" s="124"/>
      <c r="E366" s="124"/>
      <c r="F366" s="124"/>
      <c r="G366" s="124"/>
      <c r="H366" s="124"/>
      <c r="I366" s="124"/>
      <c r="J366" s="124"/>
      <c r="K366" s="124"/>
      <c r="L366" s="124"/>
      <c r="M366" s="124"/>
      <c r="N366" s="124"/>
      <c r="O366" s="124"/>
      <c r="P366" s="124"/>
      <c r="Q366" s="124"/>
      <c r="R366" s="124"/>
      <c r="S366" s="124"/>
      <c r="T366" s="124"/>
      <c r="U366" s="124"/>
      <c r="V366" s="124"/>
      <c r="W366" s="124"/>
      <c r="X366" s="124"/>
      <c r="Y366" s="124"/>
      <c r="Z366" s="124"/>
    </row>
    <row r="367" spans="1:26" ht="15.75" thickBot="1">
      <c r="A367" s="124"/>
      <c r="B367" s="124"/>
      <c r="C367" s="124"/>
      <c r="D367" s="124"/>
      <c r="E367" s="124"/>
      <c r="F367" s="124"/>
      <c r="G367" s="124"/>
      <c r="H367" s="124"/>
      <c r="I367" s="124"/>
      <c r="J367" s="124"/>
      <c r="K367" s="124"/>
      <c r="L367" s="124"/>
      <c r="M367" s="124"/>
      <c r="N367" s="124"/>
      <c r="O367" s="124"/>
      <c r="P367" s="124"/>
      <c r="Q367" s="124"/>
      <c r="R367" s="124"/>
      <c r="S367" s="124"/>
      <c r="T367" s="124"/>
      <c r="U367" s="124"/>
      <c r="V367" s="124"/>
      <c r="W367" s="124"/>
      <c r="X367" s="124"/>
      <c r="Y367" s="124"/>
      <c r="Z367" s="124"/>
    </row>
    <row r="368" spans="1:26" ht="15.75" thickBot="1">
      <c r="A368" s="124"/>
      <c r="B368" s="124"/>
      <c r="C368" s="124"/>
      <c r="D368" s="124"/>
      <c r="E368" s="124"/>
      <c r="F368" s="124"/>
      <c r="G368" s="124"/>
      <c r="H368" s="124"/>
      <c r="I368" s="124"/>
      <c r="J368" s="124"/>
      <c r="K368" s="124"/>
      <c r="L368" s="124"/>
      <c r="M368" s="124"/>
      <c r="N368" s="124"/>
      <c r="O368" s="124"/>
      <c r="P368" s="124"/>
      <c r="Q368" s="124"/>
      <c r="R368" s="124"/>
      <c r="S368" s="124"/>
      <c r="T368" s="124"/>
      <c r="U368" s="124"/>
      <c r="V368" s="124"/>
      <c r="W368" s="124"/>
      <c r="X368" s="124"/>
      <c r="Y368" s="124"/>
      <c r="Z368" s="124"/>
    </row>
    <row r="369" spans="1:26" ht="15.75" thickBot="1">
      <c r="A369" s="124"/>
      <c r="B369" s="124"/>
      <c r="C369" s="124"/>
      <c r="D369" s="124"/>
      <c r="E369" s="124"/>
      <c r="F369" s="124"/>
      <c r="G369" s="124"/>
      <c r="H369" s="124"/>
      <c r="I369" s="124"/>
      <c r="J369" s="124"/>
      <c r="K369" s="124"/>
      <c r="L369" s="124"/>
      <c r="M369" s="124"/>
      <c r="N369" s="124"/>
      <c r="O369" s="124"/>
      <c r="P369" s="124"/>
      <c r="Q369" s="124"/>
      <c r="R369" s="124"/>
      <c r="S369" s="124"/>
      <c r="T369" s="124"/>
      <c r="U369" s="124"/>
      <c r="V369" s="124"/>
      <c r="W369" s="124"/>
      <c r="X369" s="124"/>
      <c r="Y369" s="124"/>
      <c r="Z369" s="124"/>
    </row>
    <row r="370" spans="1:26" ht="15.75" thickBot="1">
      <c r="A370" s="124"/>
      <c r="B370" s="124"/>
      <c r="C370" s="124"/>
      <c r="D370" s="124"/>
      <c r="E370" s="124"/>
      <c r="F370" s="124"/>
      <c r="G370" s="124"/>
      <c r="H370" s="124"/>
      <c r="I370" s="124"/>
      <c r="J370" s="124"/>
      <c r="K370" s="124"/>
      <c r="L370" s="124"/>
      <c r="M370" s="124"/>
      <c r="N370" s="124"/>
      <c r="O370" s="124"/>
      <c r="P370" s="124"/>
      <c r="Q370" s="124"/>
      <c r="R370" s="124"/>
      <c r="S370" s="124"/>
      <c r="T370" s="124"/>
      <c r="U370" s="124"/>
      <c r="V370" s="124"/>
      <c r="W370" s="124"/>
      <c r="X370" s="124"/>
      <c r="Y370" s="124"/>
      <c r="Z370" s="124"/>
    </row>
    <row r="371" spans="1:26" ht="15.75" thickBot="1">
      <c r="A371" s="124"/>
      <c r="B371" s="124"/>
      <c r="C371" s="124"/>
      <c r="D371" s="124"/>
      <c r="E371" s="124"/>
      <c r="F371" s="124"/>
      <c r="G371" s="124"/>
      <c r="H371" s="124"/>
      <c r="I371" s="124"/>
      <c r="J371" s="124"/>
      <c r="K371" s="124"/>
      <c r="L371" s="124"/>
      <c r="M371" s="124"/>
      <c r="N371" s="124"/>
      <c r="O371" s="124"/>
      <c r="P371" s="124"/>
      <c r="Q371" s="124"/>
      <c r="R371" s="124"/>
      <c r="S371" s="124"/>
      <c r="T371" s="124"/>
      <c r="U371" s="124"/>
      <c r="V371" s="124"/>
      <c r="W371" s="124"/>
      <c r="X371" s="124"/>
      <c r="Y371" s="124"/>
      <c r="Z371" s="124"/>
    </row>
    <row r="372" spans="1:26" ht="15.75" thickBot="1">
      <c r="A372" s="124"/>
      <c r="B372" s="124"/>
      <c r="C372" s="124"/>
      <c r="D372" s="124"/>
      <c r="E372" s="124"/>
      <c r="F372" s="124"/>
      <c r="G372" s="124"/>
      <c r="H372" s="124"/>
      <c r="I372" s="124"/>
      <c r="J372" s="124"/>
      <c r="K372" s="124"/>
      <c r="L372" s="124"/>
      <c r="M372" s="124"/>
      <c r="N372" s="124"/>
      <c r="O372" s="124"/>
      <c r="P372" s="124"/>
      <c r="Q372" s="124"/>
      <c r="R372" s="124"/>
      <c r="S372" s="124"/>
      <c r="T372" s="124"/>
      <c r="U372" s="124"/>
      <c r="V372" s="124"/>
      <c r="W372" s="124"/>
      <c r="X372" s="124"/>
      <c r="Y372" s="124"/>
      <c r="Z372" s="124"/>
    </row>
    <row r="373" spans="1:26" ht="15.75" thickBot="1">
      <c r="A373" s="124"/>
      <c r="B373" s="124"/>
      <c r="C373" s="124"/>
      <c r="D373" s="124"/>
      <c r="E373" s="124"/>
      <c r="F373" s="124"/>
      <c r="G373" s="124"/>
      <c r="H373" s="124"/>
      <c r="I373" s="124"/>
      <c r="J373" s="124"/>
      <c r="K373" s="124"/>
      <c r="L373" s="124"/>
      <c r="M373" s="124"/>
      <c r="N373" s="124"/>
      <c r="O373" s="124"/>
      <c r="P373" s="124"/>
      <c r="Q373" s="124"/>
      <c r="R373" s="124"/>
      <c r="S373" s="124"/>
      <c r="T373" s="124"/>
      <c r="U373" s="124"/>
      <c r="V373" s="124"/>
      <c r="W373" s="124"/>
      <c r="X373" s="124"/>
      <c r="Y373" s="124"/>
      <c r="Z373" s="124"/>
    </row>
    <row r="374" spans="1:26" ht="15.75" thickBot="1">
      <c r="A374" s="124"/>
      <c r="B374" s="124"/>
      <c r="C374" s="124"/>
      <c r="D374" s="124"/>
      <c r="E374" s="124"/>
      <c r="F374" s="124"/>
      <c r="G374" s="124"/>
      <c r="H374" s="124"/>
      <c r="I374" s="124"/>
      <c r="J374" s="124"/>
      <c r="K374" s="124"/>
      <c r="L374" s="124"/>
      <c r="M374" s="124"/>
      <c r="N374" s="124"/>
      <c r="O374" s="124"/>
      <c r="P374" s="124"/>
      <c r="Q374" s="124"/>
      <c r="R374" s="124"/>
      <c r="S374" s="124"/>
      <c r="T374" s="124"/>
      <c r="U374" s="124"/>
      <c r="V374" s="124"/>
      <c r="W374" s="124"/>
      <c r="X374" s="124"/>
      <c r="Y374" s="124"/>
      <c r="Z374" s="124"/>
    </row>
    <row r="375" spans="1:26" ht="15.75" thickBot="1">
      <c r="A375" s="124"/>
      <c r="B375" s="124"/>
      <c r="C375" s="124"/>
      <c r="D375" s="124"/>
      <c r="E375" s="124"/>
      <c r="F375" s="124"/>
      <c r="G375" s="124"/>
      <c r="H375" s="124"/>
      <c r="I375" s="124"/>
      <c r="J375" s="124"/>
      <c r="K375" s="124"/>
      <c r="L375" s="124"/>
      <c r="M375" s="124"/>
      <c r="N375" s="124"/>
      <c r="O375" s="124"/>
      <c r="P375" s="124"/>
      <c r="Q375" s="124"/>
      <c r="R375" s="124"/>
      <c r="S375" s="124"/>
      <c r="T375" s="124"/>
      <c r="U375" s="124"/>
      <c r="V375" s="124"/>
      <c r="W375" s="124"/>
      <c r="X375" s="124"/>
      <c r="Y375" s="124"/>
      <c r="Z375" s="124"/>
    </row>
    <row r="376" spans="1:26" ht="15.75" thickBot="1">
      <c r="A376" s="124"/>
      <c r="B376" s="124"/>
      <c r="C376" s="124"/>
      <c r="D376" s="124"/>
      <c r="E376" s="124"/>
      <c r="F376" s="124"/>
      <c r="G376" s="124"/>
      <c r="H376" s="124"/>
      <c r="I376" s="124"/>
      <c r="J376" s="124"/>
      <c r="K376" s="124"/>
      <c r="L376" s="124"/>
      <c r="M376" s="124"/>
      <c r="N376" s="124"/>
      <c r="O376" s="124"/>
      <c r="P376" s="124"/>
      <c r="Q376" s="124"/>
      <c r="R376" s="124"/>
      <c r="S376" s="124"/>
      <c r="T376" s="124"/>
      <c r="U376" s="124"/>
      <c r="V376" s="124"/>
      <c r="W376" s="124"/>
      <c r="X376" s="124"/>
      <c r="Y376" s="124"/>
      <c r="Z376" s="124"/>
    </row>
    <row r="377" spans="1:26" ht="15.75" thickBot="1">
      <c r="A377" s="124"/>
      <c r="B377" s="124"/>
      <c r="C377" s="124"/>
      <c r="D377" s="124"/>
      <c r="E377" s="124"/>
      <c r="F377" s="124"/>
      <c r="G377" s="124"/>
      <c r="H377" s="124"/>
      <c r="I377" s="124"/>
      <c r="J377" s="124"/>
      <c r="K377" s="124"/>
      <c r="L377" s="124"/>
      <c r="M377" s="124"/>
      <c r="N377" s="124"/>
      <c r="O377" s="124"/>
      <c r="P377" s="124"/>
      <c r="Q377" s="124"/>
      <c r="R377" s="124"/>
      <c r="S377" s="124"/>
      <c r="T377" s="124"/>
      <c r="U377" s="124"/>
      <c r="V377" s="124"/>
      <c r="W377" s="124"/>
      <c r="X377" s="124"/>
      <c r="Y377" s="124"/>
      <c r="Z377" s="124"/>
    </row>
    <row r="378" spans="1:26" ht="15.75" thickBot="1">
      <c r="A378" s="124"/>
      <c r="B378" s="124"/>
      <c r="C378" s="124"/>
      <c r="D378" s="124"/>
      <c r="E378" s="124"/>
      <c r="F378" s="124"/>
      <c r="G378" s="124"/>
      <c r="H378" s="124"/>
      <c r="I378" s="124"/>
      <c r="J378" s="124"/>
      <c r="K378" s="124"/>
      <c r="L378" s="124"/>
      <c r="M378" s="124"/>
      <c r="N378" s="124"/>
      <c r="O378" s="124"/>
      <c r="P378" s="124"/>
      <c r="Q378" s="124"/>
      <c r="R378" s="124"/>
      <c r="S378" s="124"/>
      <c r="T378" s="124"/>
      <c r="U378" s="124"/>
      <c r="V378" s="124"/>
      <c r="W378" s="124"/>
      <c r="X378" s="124"/>
      <c r="Y378" s="124"/>
      <c r="Z378" s="124"/>
    </row>
    <row r="379" spans="1:26" ht="15.75" thickBot="1">
      <c r="A379" s="124"/>
      <c r="B379" s="124"/>
      <c r="C379" s="124"/>
      <c r="D379" s="124"/>
      <c r="E379" s="124"/>
      <c r="F379" s="124"/>
      <c r="G379" s="124"/>
      <c r="H379" s="124"/>
      <c r="I379" s="124"/>
      <c r="J379" s="124"/>
      <c r="K379" s="124"/>
      <c r="L379" s="124"/>
      <c r="M379" s="124"/>
      <c r="N379" s="124"/>
      <c r="O379" s="124"/>
      <c r="P379" s="124"/>
      <c r="Q379" s="124"/>
      <c r="R379" s="124"/>
      <c r="S379" s="124"/>
      <c r="T379" s="124"/>
      <c r="U379" s="124"/>
      <c r="V379" s="124"/>
      <c r="W379" s="124"/>
      <c r="X379" s="124"/>
      <c r="Y379" s="124"/>
      <c r="Z379" s="124"/>
    </row>
    <row r="380" spans="1:26" ht="15.75" thickBot="1">
      <c r="A380" s="124"/>
      <c r="B380" s="124"/>
      <c r="C380" s="124"/>
      <c r="D380" s="124"/>
      <c r="E380" s="124"/>
      <c r="F380" s="124"/>
      <c r="G380" s="124"/>
      <c r="H380" s="124"/>
      <c r="I380" s="124"/>
      <c r="J380" s="124"/>
      <c r="K380" s="124"/>
      <c r="L380" s="124"/>
      <c r="M380" s="124"/>
      <c r="N380" s="124"/>
      <c r="O380" s="124"/>
      <c r="P380" s="124"/>
      <c r="Q380" s="124"/>
      <c r="R380" s="124"/>
      <c r="S380" s="124"/>
      <c r="T380" s="124"/>
      <c r="U380" s="124"/>
      <c r="V380" s="124"/>
      <c r="W380" s="124"/>
      <c r="X380" s="124"/>
      <c r="Y380" s="124"/>
      <c r="Z380" s="124"/>
    </row>
    <row r="381" spans="1:26" ht="15.75" thickBot="1">
      <c r="A381" s="124"/>
      <c r="B381" s="124"/>
      <c r="C381" s="124"/>
      <c r="D381" s="124"/>
      <c r="E381" s="124"/>
      <c r="F381" s="124"/>
      <c r="G381" s="124"/>
      <c r="H381" s="124"/>
      <c r="I381" s="124"/>
      <c r="J381" s="124"/>
      <c r="K381" s="124"/>
      <c r="L381" s="124"/>
      <c r="M381" s="124"/>
      <c r="N381" s="124"/>
      <c r="O381" s="124"/>
      <c r="P381" s="124"/>
      <c r="Q381" s="124"/>
      <c r="R381" s="124"/>
      <c r="S381" s="124"/>
      <c r="T381" s="124"/>
      <c r="U381" s="124"/>
      <c r="V381" s="124"/>
      <c r="W381" s="124"/>
      <c r="X381" s="124"/>
      <c r="Y381" s="124"/>
      <c r="Z381" s="124"/>
    </row>
    <row r="382" spans="1:26" ht="15.75" thickBot="1">
      <c r="A382" s="124"/>
      <c r="B382" s="124"/>
      <c r="C382" s="124"/>
      <c r="D382" s="124"/>
      <c r="E382" s="124"/>
      <c r="F382" s="124"/>
      <c r="G382" s="124"/>
      <c r="H382" s="124"/>
      <c r="I382" s="124"/>
      <c r="J382" s="124"/>
      <c r="K382" s="124"/>
      <c r="L382" s="124"/>
      <c r="M382" s="124"/>
      <c r="N382" s="124"/>
      <c r="O382" s="124"/>
      <c r="P382" s="124"/>
      <c r="Q382" s="124"/>
      <c r="R382" s="124"/>
      <c r="S382" s="124"/>
      <c r="T382" s="124"/>
      <c r="U382" s="124"/>
      <c r="V382" s="124"/>
      <c r="W382" s="124"/>
      <c r="X382" s="124"/>
      <c r="Y382" s="124"/>
      <c r="Z382" s="124"/>
    </row>
    <row r="383" spans="1:26" ht="15.75" thickBot="1">
      <c r="A383" s="124"/>
      <c r="B383" s="124"/>
      <c r="C383" s="124"/>
      <c r="D383" s="124"/>
      <c r="E383" s="124"/>
      <c r="F383" s="124"/>
      <c r="G383" s="124"/>
      <c r="H383" s="124"/>
      <c r="I383" s="124"/>
      <c r="J383" s="124"/>
      <c r="K383" s="124"/>
      <c r="L383" s="124"/>
      <c r="M383" s="124"/>
      <c r="N383" s="124"/>
      <c r="O383" s="124"/>
      <c r="P383" s="124"/>
      <c r="Q383" s="124"/>
      <c r="R383" s="124"/>
      <c r="S383" s="124"/>
      <c r="T383" s="124"/>
      <c r="U383" s="124"/>
      <c r="V383" s="124"/>
      <c r="W383" s="124"/>
      <c r="X383" s="124"/>
      <c r="Y383" s="124"/>
      <c r="Z383" s="124"/>
    </row>
    <row r="384" spans="1:26" ht="15.75" thickBot="1">
      <c r="A384" s="124"/>
      <c r="B384" s="124"/>
      <c r="C384" s="124"/>
      <c r="D384" s="124"/>
      <c r="E384" s="124"/>
      <c r="F384" s="124"/>
      <c r="G384" s="124"/>
      <c r="H384" s="124"/>
      <c r="I384" s="124"/>
      <c r="J384" s="124"/>
      <c r="K384" s="124"/>
      <c r="L384" s="124"/>
      <c r="M384" s="124"/>
      <c r="N384" s="124"/>
      <c r="O384" s="124"/>
      <c r="P384" s="124"/>
      <c r="Q384" s="124"/>
      <c r="R384" s="124"/>
      <c r="S384" s="124"/>
      <c r="T384" s="124"/>
      <c r="U384" s="124"/>
      <c r="V384" s="124"/>
      <c r="W384" s="124"/>
      <c r="X384" s="124"/>
      <c r="Y384" s="124"/>
      <c r="Z384" s="124"/>
    </row>
    <row r="385" spans="1:26" ht="15.75" thickBot="1">
      <c r="A385" s="124"/>
      <c r="B385" s="124"/>
      <c r="C385" s="124"/>
      <c r="D385" s="124"/>
      <c r="E385" s="124"/>
      <c r="F385" s="124"/>
      <c r="G385" s="124"/>
      <c r="H385" s="124"/>
      <c r="I385" s="124"/>
      <c r="J385" s="124"/>
      <c r="K385" s="124"/>
      <c r="L385" s="124"/>
      <c r="M385" s="124"/>
      <c r="N385" s="124"/>
      <c r="O385" s="124"/>
      <c r="P385" s="124"/>
      <c r="Q385" s="124"/>
      <c r="R385" s="124"/>
      <c r="S385" s="124"/>
      <c r="T385" s="124"/>
      <c r="U385" s="124"/>
      <c r="V385" s="124"/>
      <c r="W385" s="124"/>
      <c r="X385" s="124"/>
      <c r="Y385" s="124"/>
      <c r="Z385" s="124"/>
    </row>
    <row r="386" spans="1:26" ht="15.75" thickBot="1">
      <c r="A386" s="124"/>
      <c r="B386" s="124"/>
      <c r="C386" s="124"/>
      <c r="D386" s="124"/>
      <c r="E386" s="124"/>
      <c r="F386" s="124"/>
      <c r="G386" s="124"/>
      <c r="H386" s="124"/>
      <c r="I386" s="124"/>
      <c r="J386" s="124"/>
      <c r="K386" s="124"/>
      <c r="L386" s="124"/>
      <c r="M386" s="124"/>
      <c r="N386" s="124"/>
      <c r="O386" s="124"/>
      <c r="P386" s="124"/>
      <c r="Q386" s="124"/>
      <c r="R386" s="124"/>
      <c r="S386" s="124"/>
      <c r="T386" s="124"/>
      <c r="U386" s="124"/>
      <c r="V386" s="124"/>
      <c r="W386" s="124"/>
      <c r="X386" s="124"/>
      <c r="Y386" s="124"/>
      <c r="Z386" s="124"/>
    </row>
    <row r="387" spans="1:26" ht="15.75" thickBot="1">
      <c r="A387" s="124"/>
      <c r="B387" s="124"/>
      <c r="C387" s="124"/>
      <c r="D387" s="124"/>
      <c r="E387" s="124"/>
      <c r="F387" s="124"/>
      <c r="G387" s="124"/>
      <c r="H387" s="124"/>
      <c r="I387" s="124"/>
      <c r="J387" s="124"/>
      <c r="K387" s="124"/>
      <c r="L387" s="124"/>
      <c r="M387" s="124"/>
      <c r="N387" s="124"/>
      <c r="O387" s="124"/>
      <c r="P387" s="124"/>
      <c r="Q387" s="124"/>
      <c r="R387" s="124"/>
      <c r="S387" s="124"/>
      <c r="T387" s="124"/>
      <c r="U387" s="124"/>
      <c r="V387" s="124"/>
      <c r="W387" s="124"/>
      <c r="X387" s="124"/>
      <c r="Y387" s="124"/>
      <c r="Z387" s="124"/>
    </row>
    <row r="388" spans="1:26" ht="15.75" thickBot="1">
      <c r="A388" s="124"/>
      <c r="B388" s="124"/>
      <c r="C388" s="124"/>
      <c r="D388" s="124"/>
      <c r="E388" s="124"/>
      <c r="F388" s="124"/>
      <c r="G388" s="124"/>
      <c r="H388" s="124"/>
      <c r="I388" s="124"/>
      <c r="J388" s="124"/>
      <c r="K388" s="124"/>
      <c r="L388" s="124"/>
      <c r="M388" s="124"/>
      <c r="N388" s="124"/>
      <c r="O388" s="124"/>
      <c r="P388" s="124"/>
      <c r="Q388" s="124"/>
      <c r="R388" s="124"/>
      <c r="S388" s="124"/>
      <c r="T388" s="124"/>
      <c r="U388" s="124"/>
      <c r="V388" s="124"/>
      <c r="W388" s="124"/>
      <c r="X388" s="124"/>
      <c r="Y388" s="124"/>
      <c r="Z388" s="124"/>
    </row>
    <row r="389" spans="1:26" ht="15.75" thickBot="1">
      <c r="A389" s="124"/>
      <c r="B389" s="124"/>
      <c r="C389" s="124"/>
      <c r="D389" s="124"/>
      <c r="E389" s="124"/>
      <c r="F389" s="124"/>
      <c r="G389" s="124"/>
      <c r="H389" s="124"/>
      <c r="I389" s="124"/>
      <c r="J389" s="124"/>
      <c r="K389" s="124"/>
      <c r="L389" s="124"/>
      <c r="M389" s="124"/>
      <c r="N389" s="124"/>
      <c r="O389" s="124"/>
      <c r="P389" s="124"/>
      <c r="Q389" s="124"/>
      <c r="R389" s="124"/>
      <c r="S389" s="124"/>
      <c r="T389" s="124"/>
      <c r="U389" s="124"/>
      <c r="V389" s="124"/>
      <c r="W389" s="124"/>
      <c r="X389" s="124"/>
      <c r="Y389" s="124"/>
      <c r="Z389" s="124"/>
    </row>
    <row r="390" spans="1:26" ht="15.75" thickBot="1">
      <c r="A390" s="124"/>
      <c r="B390" s="124"/>
      <c r="C390" s="124"/>
      <c r="D390" s="124"/>
      <c r="E390" s="124"/>
      <c r="F390" s="124"/>
      <c r="G390" s="124"/>
      <c r="H390" s="124"/>
      <c r="I390" s="124"/>
      <c r="J390" s="124"/>
      <c r="K390" s="124"/>
      <c r="L390" s="124"/>
      <c r="M390" s="124"/>
      <c r="N390" s="124"/>
      <c r="O390" s="124"/>
      <c r="P390" s="124"/>
      <c r="Q390" s="124"/>
      <c r="R390" s="124"/>
      <c r="S390" s="124"/>
      <c r="T390" s="124"/>
      <c r="U390" s="124"/>
      <c r="V390" s="124"/>
      <c r="W390" s="124"/>
      <c r="X390" s="124"/>
      <c r="Y390" s="124"/>
      <c r="Z390" s="124"/>
    </row>
    <row r="391" spans="1:26" ht="15.75" thickBot="1">
      <c r="A391" s="124"/>
      <c r="B391" s="124"/>
      <c r="C391" s="124"/>
      <c r="D391" s="124"/>
      <c r="E391" s="124"/>
      <c r="F391" s="124"/>
      <c r="G391" s="124"/>
      <c r="H391" s="124"/>
      <c r="I391" s="124"/>
      <c r="J391" s="124"/>
      <c r="K391" s="124"/>
      <c r="L391" s="124"/>
      <c r="M391" s="124"/>
      <c r="N391" s="124"/>
      <c r="O391" s="124"/>
      <c r="P391" s="124"/>
      <c r="Q391" s="124"/>
      <c r="R391" s="124"/>
      <c r="S391" s="124"/>
      <c r="T391" s="124"/>
      <c r="U391" s="124"/>
      <c r="V391" s="124"/>
      <c r="W391" s="124"/>
      <c r="X391" s="124"/>
      <c r="Y391" s="124"/>
      <c r="Z391" s="124"/>
    </row>
    <row r="392" spans="1:26" ht="15.75" thickBot="1">
      <c r="A392" s="124"/>
      <c r="B392" s="124"/>
      <c r="C392" s="124"/>
      <c r="D392" s="124"/>
      <c r="E392" s="124"/>
      <c r="F392" s="124"/>
      <c r="G392" s="124"/>
      <c r="H392" s="124"/>
      <c r="I392" s="124"/>
      <c r="J392" s="124"/>
      <c r="K392" s="124"/>
      <c r="L392" s="124"/>
      <c r="M392" s="124"/>
      <c r="N392" s="124"/>
      <c r="O392" s="124"/>
      <c r="P392" s="124"/>
      <c r="Q392" s="124"/>
      <c r="R392" s="124"/>
      <c r="S392" s="124"/>
      <c r="T392" s="124"/>
      <c r="U392" s="124"/>
      <c r="V392" s="124"/>
      <c r="W392" s="124"/>
      <c r="X392" s="124"/>
      <c r="Y392" s="124"/>
      <c r="Z392" s="124"/>
    </row>
    <row r="393" spans="1:26" ht="15.75" thickBot="1">
      <c r="A393" s="124"/>
      <c r="B393" s="124"/>
      <c r="C393" s="124"/>
      <c r="D393" s="124"/>
      <c r="E393" s="124"/>
      <c r="F393" s="124"/>
      <c r="G393" s="124"/>
      <c r="H393" s="124"/>
      <c r="I393" s="124"/>
      <c r="J393" s="124"/>
      <c r="K393" s="124"/>
      <c r="L393" s="124"/>
      <c r="M393" s="124"/>
      <c r="N393" s="124"/>
      <c r="O393" s="124"/>
      <c r="P393" s="124"/>
      <c r="Q393" s="124"/>
      <c r="R393" s="124"/>
      <c r="S393" s="124"/>
      <c r="T393" s="124"/>
      <c r="U393" s="124"/>
      <c r="V393" s="124"/>
      <c r="W393" s="124"/>
      <c r="X393" s="124"/>
      <c r="Y393" s="124"/>
      <c r="Z393" s="124"/>
    </row>
    <row r="394" spans="1:26" ht="15.75" thickBot="1">
      <c r="A394" s="124"/>
      <c r="B394" s="124"/>
      <c r="C394" s="124"/>
      <c r="D394" s="124"/>
      <c r="E394" s="124"/>
      <c r="F394" s="124"/>
      <c r="G394" s="124"/>
      <c r="H394" s="124"/>
      <c r="I394" s="124"/>
      <c r="J394" s="124"/>
      <c r="K394" s="124"/>
      <c r="L394" s="124"/>
      <c r="M394" s="124"/>
      <c r="N394" s="124"/>
      <c r="O394" s="124"/>
      <c r="P394" s="124"/>
      <c r="Q394" s="124"/>
      <c r="R394" s="124"/>
      <c r="S394" s="124"/>
      <c r="T394" s="124"/>
      <c r="U394" s="124"/>
      <c r="V394" s="124"/>
      <c r="W394" s="124"/>
      <c r="X394" s="124"/>
      <c r="Y394" s="124"/>
      <c r="Z394" s="124"/>
    </row>
    <row r="395" spans="1:26" ht="15.75" thickBot="1">
      <c r="A395" s="124"/>
      <c r="B395" s="124"/>
      <c r="C395" s="124"/>
      <c r="D395" s="124"/>
      <c r="E395" s="124"/>
      <c r="F395" s="124"/>
      <c r="G395" s="124"/>
      <c r="H395" s="124"/>
      <c r="I395" s="124"/>
      <c r="J395" s="124"/>
      <c r="K395" s="124"/>
      <c r="L395" s="124"/>
      <c r="M395" s="124"/>
      <c r="N395" s="124"/>
      <c r="O395" s="124"/>
      <c r="P395" s="124"/>
      <c r="Q395" s="124"/>
      <c r="R395" s="124"/>
      <c r="S395" s="124"/>
      <c r="T395" s="124"/>
      <c r="U395" s="124"/>
      <c r="V395" s="124"/>
      <c r="W395" s="124"/>
      <c r="X395" s="124"/>
      <c r="Y395" s="124"/>
      <c r="Z395" s="124"/>
    </row>
    <row r="396" spans="1:26" ht="15.75" thickBot="1">
      <c r="A396" s="124"/>
      <c r="B396" s="124"/>
      <c r="C396" s="124"/>
      <c r="D396" s="124"/>
      <c r="E396" s="124"/>
      <c r="F396" s="124"/>
      <c r="G396" s="124"/>
      <c r="H396" s="124"/>
      <c r="I396" s="124"/>
      <c r="J396" s="124"/>
      <c r="K396" s="124"/>
      <c r="L396" s="124"/>
      <c r="M396" s="124"/>
      <c r="N396" s="124"/>
      <c r="O396" s="124"/>
      <c r="P396" s="124"/>
      <c r="Q396" s="124"/>
      <c r="R396" s="124"/>
      <c r="S396" s="124"/>
      <c r="T396" s="124"/>
      <c r="U396" s="124"/>
      <c r="V396" s="124"/>
      <c r="W396" s="124"/>
      <c r="X396" s="124"/>
      <c r="Y396" s="124"/>
      <c r="Z396" s="124"/>
    </row>
    <row r="397" spans="1:26" ht="15.75" thickBot="1">
      <c r="A397" s="124"/>
      <c r="B397" s="124"/>
      <c r="C397" s="124"/>
      <c r="D397" s="124"/>
      <c r="E397" s="124"/>
      <c r="F397" s="124"/>
      <c r="G397" s="124"/>
      <c r="H397" s="124"/>
      <c r="I397" s="124"/>
      <c r="J397" s="124"/>
      <c r="K397" s="124"/>
      <c r="L397" s="124"/>
      <c r="M397" s="124"/>
      <c r="N397" s="124"/>
      <c r="O397" s="124"/>
      <c r="P397" s="124"/>
      <c r="Q397" s="124"/>
      <c r="R397" s="124"/>
      <c r="S397" s="124"/>
      <c r="T397" s="124"/>
      <c r="U397" s="124"/>
      <c r="V397" s="124"/>
      <c r="W397" s="124"/>
      <c r="X397" s="124"/>
      <c r="Y397" s="124"/>
      <c r="Z397" s="124"/>
    </row>
    <row r="398" spans="1:26" ht="15.75" thickBot="1">
      <c r="A398" s="124"/>
      <c r="B398" s="124"/>
      <c r="C398" s="124"/>
      <c r="D398" s="124"/>
      <c r="E398" s="124"/>
      <c r="F398" s="124"/>
      <c r="G398" s="124"/>
      <c r="H398" s="124"/>
      <c r="I398" s="124"/>
      <c r="J398" s="124"/>
      <c r="K398" s="124"/>
      <c r="L398" s="124"/>
      <c r="M398" s="124"/>
      <c r="N398" s="124"/>
      <c r="O398" s="124"/>
      <c r="P398" s="124"/>
      <c r="Q398" s="124"/>
      <c r="R398" s="124"/>
      <c r="S398" s="124"/>
      <c r="T398" s="124"/>
      <c r="U398" s="124"/>
      <c r="V398" s="124"/>
      <c r="W398" s="124"/>
      <c r="X398" s="124"/>
      <c r="Y398" s="124"/>
      <c r="Z398" s="124"/>
    </row>
    <row r="399" spans="1:26" ht="15.75" thickBot="1">
      <c r="A399" s="124"/>
      <c r="B399" s="124"/>
      <c r="C399" s="124"/>
      <c r="D399" s="124"/>
      <c r="E399" s="124"/>
      <c r="F399" s="124"/>
      <c r="G399" s="124"/>
      <c r="H399" s="124"/>
      <c r="I399" s="124"/>
      <c r="J399" s="124"/>
      <c r="K399" s="124"/>
      <c r="L399" s="124"/>
      <c r="M399" s="124"/>
      <c r="N399" s="124"/>
      <c r="O399" s="124"/>
      <c r="P399" s="124"/>
      <c r="Q399" s="124"/>
      <c r="R399" s="124"/>
      <c r="S399" s="124"/>
      <c r="T399" s="124"/>
      <c r="U399" s="124"/>
      <c r="V399" s="124"/>
      <c r="W399" s="124"/>
      <c r="X399" s="124"/>
      <c r="Y399" s="124"/>
      <c r="Z399" s="124"/>
    </row>
    <row r="400" spans="1:26" ht="15.75" thickBot="1">
      <c r="A400" s="124"/>
      <c r="B400" s="124"/>
      <c r="C400" s="124"/>
      <c r="D400" s="124"/>
      <c r="E400" s="124"/>
      <c r="F400" s="124"/>
      <c r="G400" s="124"/>
      <c r="H400" s="124"/>
      <c r="I400" s="124"/>
      <c r="J400" s="124"/>
      <c r="K400" s="124"/>
      <c r="L400" s="124"/>
      <c r="M400" s="124"/>
      <c r="N400" s="124"/>
      <c r="O400" s="124"/>
      <c r="P400" s="124"/>
      <c r="Q400" s="124"/>
      <c r="R400" s="124"/>
      <c r="S400" s="124"/>
      <c r="T400" s="124"/>
      <c r="U400" s="124"/>
      <c r="V400" s="124"/>
      <c r="W400" s="124"/>
      <c r="X400" s="124"/>
      <c r="Y400" s="124"/>
      <c r="Z400" s="124"/>
    </row>
    <row r="401" spans="1:26" ht="15.75" thickBot="1">
      <c r="A401" s="124"/>
      <c r="B401" s="124"/>
      <c r="C401" s="124"/>
      <c r="D401" s="124"/>
      <c r="E401" s="124"/>
      <c r="F401" s="124"/>
      <c r="G401" s="124"/>
      <c r="H401" s="124"/>
      <c r="I401" s="124"/>
      <c r="J401" s="124"/>
      <c r="K401" s="124"/>
      <c r="L401" s="124"/>
      <c r="M401" s="124"/>
      <c r="N401" s="124"/>
      <c r="O401" s="124"/>
      <c r="P401" s="124"/>
      <c r="Q401" s="124"/>
      <c r="R401" s="124"/>
      <c r="S401" s="124"/>
      <c r="T401" s="124"/>
      <c r="U401" s="124"/>
      <c r="V401" s="124"/>
      <c r="W401" s="124"/>
      <c r="X401" s="124"/>
      <c r="Y401" s="124"/>
      <c r="Z401" s="124"/>
    </row>
    <row r="402" spans="1:26" ht="15.75" thickBot="1">
      <c r="A402" s="124"/>
      <c r="B402" s="124"/>
      <c r="C402" s="124"/>
      <c r="D402" s="124"/>
      <c r="E402" s="124"/>
      <c r="F402" s="124"/>
      <c r="G402" s="124"/>
      <c r="H402" s="124"/>
      <c r="I402" s="124"/>
      <c r="J402" s="124"/>
      <c r="K402" s="124"/>
      <c r="L402" s="124"/>
      <c r="M402" s="124"/>
      <c r="N402" s="124"/>
      <c r="O402" s="124"/>
      <c r="P402" s="124"/>
      <c r="Q402" s="124"/>
      <c r="R402" s="124"/>
      <c r="S402" s="124"/>
      <c r="T402" s="124"/>
      <c r="U402" s="124"/>
      <c r="V402" s="124"/>
      <c r="W402" s="124"/>
      <c r="X402" s="124"/>
      <c r="Y402" s="124"/>
      <c r="Z402" s="124"/>
    </row>
    <row r="403" spans="1:26" ht="15.75" thickBot="1">
      <c r="A403" s="124"/>
      <c r="B403" s="124"/>
      <c r="C403" s="124"/>
      <c r="D403" s="124"/>
      <c r="E403" s="124"/>
      <c r="F403" s="124"/>
      <c r="G403" s="124"/>
      <c r="H403" s="124"/>
      <c r="I403" s="124"/>
      <c r="J403" s="124"/>
      <c r="K403" s="124"/>
      <c r="L403" s="124"/>
      <c r="M403" s="124"/>
      <c r="N403" s="124"/>
      <c r="O403" s="124"/>
      <c r="P403" s="124"/>
      <c r="Q403" s="124"/>
      <c r="R403" s="124"/>
      <c r="S403" s="124"/>
      <c r="T403" s="124"/>
      <c r="U403" s="124"/>
      <c r="V403" s="124"/>
      <c r="W403" s="124"/>
      <c r="X403" s="124"/>
      <c r="Y403" s="124"/>
      <c r="Z403" s="124"/>
    </row>
    <row r="404" spans="1:26" ht="15.75" thickBot="1">
      <c r="A404" s="124"/>
      <c r="B404" s="124"/>
      <c r="C404" s="124"/>
      <c r="D404" s="124"/>
      <c r="E404" s="124"/>
      <c r="F404" s="124"/>
      <c r="G404" s="124"/>
      <c r="H404" s="124"/>
      <c r="I404" s="124"/>
      <c r="J404" s="124"/>
      <c r="K404" s="124"/>
      <c r="L404" s="124"/>
      <c r="M404" s="124"/>
      <c r="N404" s="124"/>
      <c r="O404" s="124"/>
      <c r="P404" s="124"/>
      <c r="Q404" s="124"/>
      <c r="R404" s="124"/>
      <c r="S404" s="124"/>
      <c r="T404" s="124"/>
      <c r="U404" s="124"/>
      <c r="V404" s="124"/>
      <c r="W404" s="124"/>
      <c r="X404" s="124"/>
      <c r="Y404" s="124"/>
      <c r="Z404" s="124"/>
    </row>
    <row r="405" spans="1:26" ht="15.75" thickBot="1">
      <c r="A405" s="124"/>
      <c r="B405" s="124"/>
      <c r="C405" s="124"/>
      <c r="D405" s="124"/>
      <c r="E405" s="124"/>
      <c r="F405" s="124"/>
      <c r="G405" s="124"/>
      <c r="H405" s="124"/>
      <c r="I405" s="124"/>
      <c r="J405" s="124"/>
      <c r="K405" s="124"/>
      <c r="L405" s="124"/>
      <c r="M405" s="124"/>
      <c r="N405" s="124"/>
      <c r="O405" s="124"/>
      <c r="P405" s="124"/>
      <c r="Q405" s="124"/>
      <c r="R405" s="124"/>
      <c r="S405" s="124"/>
      <c r="T405" s="124"/>
      <c r="U405" s="124"/>
      <c r="V405" s="124"/>
      <c r="W405" s="124"/>
      <c r="X405" s="124"/>
      <c r="Y405" s="124"/>
      <c r="Z405" s="124"/>
    </row>
    <row r="406" spans="1:26" ht="15.75" thickBot="1">
      <c r="A406" s="124"/>
      <c r="B406" s="124"/>
      <c r="C406" s="124"/>
      <c r="D406" s="124"/>
      <c r="E406" s="124"/>
      <c r="F406" s="124"/>
      <c r="G406" s="124"/>
      <c r="H406" s="124"/>
      <c r="I406" s="124"/>
      <c r="J406" s="124"/>
      <c r="K406" s="124"/>
      <c r="L406" s="124"/>
      <c r="M406" s="124"/>
      <c r="N406" s="124"/>
      <c r="O406" s="124"/>
      <c r="P406" s="124"/>
      <c r="Q406" s="124"/>
      <c r="R406" s="124"/>
      <c r="S406" s="124"/>
      <c r="T406" s="124"/>
      <c r="U406" s="124"/>
      <c r="V406" s="124"/>
      <c r="W406" s="124"/>
      <c r="X406" s="124"/>
      <c r="Y406" s="124"/>
      <c r="Z406" s="124"/>
    </row>
    <row r="407" spans="1:26" ht="15.75" thickBot="1">
      <c r="A407" s="124"/>
      <c r="B407" s="124"/>
      <c r="C407" s="124"/>
      <c r="D407" s="124"/>
      <c r="E407" s="124"/>
      <c r="F407" s="124"/>
      <c r="G407" s="124"/>
      <c r="H407" s="124"/>
      <c r="I407" s="124"/>
      <c r="J407" s="124"/>
      <c r="K407" s="124"/>
      <c r="L407" s="124"/>
      <c r="M407" s="124"/>
      <c r="N407" s="124"/>
      <c r="O407" s="124"/>
      <c r="P407" s="124"/>
      <c r="Q407" s="124"/>
      <c r="R407" s="124"/>
      <c r="S407" s="124"/>
      <c r="T407" s="124"/>
      <c r="U407" s="124"/>
      <c r="V407" s="124"/>
      <c r="W407" s="124"/>
      <c r="X407" s="124"/>
      <c r="Y407" s="124"/>
      <c r="Z407" s="124"/>
    </row>
    <row r="408" spans="1:26" ht="15.75" thickBot="1">
      <c r="A408" s="124"/>
      <c r="B408" s="124"/>
      <c r="C408" s="124"/>
      <c r="D408" s="124"/>
      <c r="E408" s="124"/>
      <c r="F408" s="124"/>
      <c r="G408" s="124"/>
      <c r="H408" s="124"/>
      <c r="I408" s="124"/>
      <c r="J408" s="124"/>
      <c r="K408" s="124"/>
      <c r="L408" s="124"/>
      <c r="M408" s="124"/>
      <c r="N408" s="124"/>
      <c r="O408" s="124"/>
      <c r="P408" s="124"/>
      <c r="Q408" s="124"/>
      <c r="R408" s="124"/>
      <c r="S408" s="124"/>
      <c r="T408" s="124"/>
      <c r="U408" s="124"/>
      <c r="V408" s="124"/>
      <c r="W408" s="124"/>
      <c r="X408" s="124"/>
      <c r="Y408" s="124"/>
      <c r="Z408" s="124"/>
    </row>
    <row r="409" spans="1:26" ht="15.75" thickBot="1">
      <c r="A409" s="124"/>
      <c r="B409" s="124"/>
      <c r="C409" s="124"/>
      <c r="D409" s="124"/>
      <c r="E409" s="124"/>
      <c r="F409" s="124"/>
      <c r="G409" s="124"/>
      <c r="H409" s="124"/>
      <c r="I409" s="124"/>
      <c r="J409" s="124"/>
      <c r="K409" s="124"/>
      <c r="L409" s="124"/>
      <c r="M409" s="124"/>
      <c r="N409" s="124"/>
      <c r="O409" s="124"/>
      <c r="P409" s="124"/>
      <c r="Q409" s="124"/>
      <c r="R409" s="124"/>
      <c r="S409" s="124"/>
      <c r="T409" s="124"/>
      <c r="U409" s="124"/>
      <c r="V409" s="124"/>
      <c r="W409" s="124"/>
      <c r="X409" s="124"/>
      <c r="Y409" s="124"/>
      <c r="Z409" s="124"/>
    </row>
    <row r="410" spans="1:26" ht="15.75" thickBot="1">
      <c r="A410" s="124"/>
      <c r="B410" s="124"/>
      <c r="C410" s="124"/>
      <c r="D410" s="124"/>
      <c r="E410" s="124"/>
      <c r="F410" s="124"/>
      <c r="G410" s="124"/>
      <c r="H410" s="124"/>
      <c r="I410" s="124"/>
      <c r="J410" s="124"/>
      <c r="K410" s="124"/>
      <c r="L410" s="124"/>
      <c r="M410" s="124"/>
      <c r="N410" s="124"/>
      <c r="O410" s="124"/>
      <c r="P410" s="124"/>
      <c r="Q410" s="124"/>
      <c r="R410" s="124"/>
      <c r="S410" s="124"/>
      <c r="T410" s="124"/>
      <c r="U410" s="124"/>
      <c r="V410" s="124"/>
      <c r="W410" s="124"/>
      <c r="X410" s="124"/>
      <c r="Y410" s="124"/>
      <c r="Z410" s="124"/>
    </row>
    <row r="411" spans="1:26" ht="15.75" thickBot="1">
      <c r="A411" s="124"/>
      <c r="B411" s="124"/>
      <c r="C411" s="124"/>
      <c r="D411" s="124"/>
      <c r="E411" s="124"/>
      <c r="F411" s="124"/>
      <c r="G411" s="124"/>
      <c r="H411" s="124"/>
      <c r="I411" s="124"/>
      <c r="J411" s="124"/>
      <c r="K411" s="124"/>
      <c r="L411" s="124"/>
      <c r="M411" s="124"/>
      <c r="N411" s="124"/>
      <c r="O411" s="124"/>
      <c r="P411" s="124"/>
      <c r="Q411" s="124"/>
      <c r="R411" s="124"/>
      <c r="S411" s="124"/>
      <c r="T411" s="124"/>
      <c r="U411" s="124"/>
      <c r="V411" s="124"/>
      <c r="W411" s="124"/>
      <c r="X411" s="124"/>
      <c r="Y411" s="124"/>
      <c r="Z411" s="124"/>
    </row>
    <row r="412" spans="1:26" ht="15.75" thickBot="1">
      <c r="A412" s="124"/>
      <c r="B412" s="124"/>
      <c r="C412" s="124"/>
      <c r="D412" s="124"/>
      <c r="E412" s="124"/>
      <c r="F412" s="124"/>
      <c r="G412" s="124"/>
      <c r="H412" s="124"/>
      <c r="I412" s="124"/>
      <c r="J412" s="124"/>
      <c r="K412" s="124"/>
      <c r="L412" s="124"/>
      <c r="M412" s="124"/>
      <c r="N412" s="124"/>
      <c r="O412" s="124"/>
      <c r="P412" s="124"/>
      <c r="Q412" s="124"/>
      <c r="R412" s="124"/>
      <c r="S412" s="124"/>
      <c r="T412" s="124"/>
      <c r="U412" s="124"/>
      <c r="V412" s="124"/>
      <c r="W412" s="124"/>
      <c r="X412" s="124"/>
      <c r="Y412" s="124"/>
      <c r="Z412" s="124"/>
    </row>
    <row r="413" spans="1:26" ht="15.75" thickBot="1">
      <c r="A413" s="124"/>
      <c r="B413" s="124"/>
      <c r="C413" s="124"/>
      <c r="D413" s="124"/>
      <c r="E413" s="124"/>
      <c r="F413" s="124"/>
      <c r="G413" s="124"/>
      <c r="H413" s="124"/>
      <c r="I413" s="124"/>
      <c r="J413" s="124"/>
      <c r="K413" s="124"/>
      <c r="L413" s="124"/>
      <c r="M413" s="124"/>
      <c r="N413" s="124"/>
      <c r="O413" s="124"/>
      <c r="P413" s="124"/>
      <c r="Q413" s="124"/>
      <c r="R413" s="124"/>
      <c r="S413" s="124"/>
      <c r="T413" s="124"/>
      <c r="U413" s="124"/>
      <c r="V413" s="124"/>
      <c r="W413" s="124"/>
      <c r="X413" s="124"/>
      <c r="Y413" s="124"/>
      <c r="Z413" s="124"/>
    </row>
    <row r="414" spans="1:26" ht="15.75" thickBot="1">
      <c r="A414" s="124"/>
      <c r="B414" s="124"/>
      <c r="C414" s="124"/>
      <c r="D414" s="124"/>
      <c r="E414" s="124"/>
      <c r="F414" s="124"/>
      <c r="G414" s="124"/>
      <c r="H414" s="124"/>
      <c r="I414" s="124"/>
      <c r="J414" s="124"/>
      <c r="K414" s="124"/>
      <c r="L414" s="124"/>
      <c r="M414" s="124"/>
      <c r="N414" s="124"/>
      <c r="O414" s="124"/>
      <c r="P414" s="124"/>
      <c r="Q414" s="124"/>
      <c r="R414" s="124"/>
      <c r="S414" s="124"/>
      <c r="T414" s="124"/>
      <c r="U414" s="124"/>
      <c r="V414" s="124"/>
      <c r="W414" s="124"/>
      <c r="X414" s="124"/>
      <c r="Y414" s="124"/>
      <c r="Z414" s="124"/>
    </row>
    <row r="415" spans="1:26" ht="15.75" thickBot="1">
      <c r="A415" s="124"/>
      <c r="B415" s="124"/>
      <c r="C415" s="124"/>
      <c r="D415" s="124"/>
      <c r="E415" s="124"/>
      <c r="F415" s="124"/>
      <c r="G415" s="124"/>
      <c r="H415" s="124"/>
      <c r="I415" s="124"/>
      <c r="J415" s="124"/>
      <c r="K415" s="124"/>
      <c r="L415" s="124"/>
      <c r="M415" s="124"/>
      <c r="N415" s="124"/>
      <c r="O415" s="124"/>
      <c r="P415" s="124"/>
      <c r="Q415" s="124"/>
      <c r="R415" s="124"/>
      <c r="S415" s="124"/>
      <c r="T415" s="124"/>
      <c r="U415" s="124"/>
      <c r="V415" s="124"/>
      <c r="W415" s="124"/>
      <c r="X415" s="124"/>
      <c r="Y415" s="124"/>
      <c r="Z415" s="124"/>
    </row>
    <row r="416" spans="1:26" ht="15.75" thickBot="1">
      <c r="A416" s="124"/>
      <c r="B416" s="124"/>
      <c r="C416" s="124"/>
      <c r="D416" s="124"/>
      <c r="E416" s="124"/>
      <c r="F416" s="124"/>
      <c r="G416" s="124"/>
      <c r="H416" s="124"/>
      <c r="I416" s="124"/>
      <c r="J416" s="124"/>
      <c r="K416" s="124"/>
      <c r="L416" s="124"/>
      <c r="M416" s="124"/>
      <c r="N416" s="124"/>
      <c r="O416" s="124"/>
      <c r="P416" s="124"/>
      <c r="Q416" s="124"/>
      <c r="R416" s="124"/>
      <c r="S416" s="124"/>
      <c r="T416" s="124"/>
      <c r="U416" s="124"/>
      <c r="V416" s="124"/>
      <c r="W416" s="124"/>
      <c r="X416" s="124"/>
      <c r="Y416" s="124"/>
      <c r="Z416" s="124"/>
    </row>
    <row r="417" spans="1:26" ht="15.75" thickBot="1">
      <c r="A417" s="124"/>
      <c r="B417" s="124"/>
      <c r="C417" s="124"/>
      <c r="D417" s="124"/>
      <c r="E417" s="124"/>
      <c r="F417" s="124"/>
      <c r="G417" s="124"/>
      <c r="H417" s="124"/>
      <c r="I417" s="124"/>
      <c r="J417" s="124"/>
      <c r="K417" s="124"/>
      <c r="L417" s="124"/>
      <c r="M417" s="124"/>
      <c r="N417" s="124"/>
      <c r="O417" s="124"/>
      <c r="P417" s="124"/>
      <c r="Q417" s="124"/>
      <c r="R417" s="124"/>
      <c r="S417" s="124"/>
      <c r="T417" s="124"/>
      <c r="U417" s="124"/>
      <c r="V417" s="124"/>
      <c r="W417" s="124"/>
      <c r="X417" s="124"/>
      <c r="Y417" s="124"/>
      <c r="Z417" s="124"/>
    </row>
    <row r="418" spans="1:26" ht="15.75" thickBot="1">
      <c r="A418" s="124"/>
      <c r="B418" s="124"/>
      <c r="C418" s="124"/>
      <c r="D418" s="124"/>
      <c r="E418" s="124"/>
      <c r="F418" s="124"/>
      <c r="G418" s="124"/>
      <c r="H418" s="124"/>
      <c r="I418" s="124"/>
      <c r="J418" s="124"/>
      <c r="K418" s="124"/>
      <c r="L418" s="124"/>
      <c r="M418" s="124"/>
      <c r="N418" s="124"/>
      <c r="O418" s="124"/>
      <c r="P418" s="124"/>
      <c r="Q418" s="124"/>
      <c r="R418" s="124"/>
      <c r="S418" s="124"/>
      <c r="T418" s="124"/>
      <c r="U418" s="124"/>
      <c r="V418" s="124"/>
      <c r="W418" s="124"/>
      <c r="X418" s="124"/>
      <c r="Y418" s="124"/>
      <c r="Z418" s="124"/>
    </row>
    <row r="419" spans="1:26" ht="15.75" thickBot="1">
      <c r="A419" s="124"/>
      <c r="B419" s="124"/>
      <c r="C419" s="124"/>
      <c r="D419" s="124"/>
      <c r="E419" s="124"/>
      <c r="F419" s="124"/>
      <c r="G419" s="124"/>
      <c r="H419" s="124"/>
      <c r="I419" s="124"/>
      <c r="J419" s="124"/>
      <c r="K419" s="124"/>
      <c r="L419" s="124"/>
      <c r="M419" s="124"/>
      <c r="N419" s="124"/>
      <c r="O419" s="124"/>
      <c r="P419" s="124"/>
      <c r="Q419" s="124"/>
      <c r="R419" s="124"/>
      <c r="S419" s="124"/>
      <c r="T419" s="124"/>
      <c r="U419" s="124"/>
      <c r="V419" s="124"/>
      <c r="W419" s="124"/>
      <c r="X419" s="124"/>
      <c r="Y419" s="124"/>
      <c r="Z419" s="124"/>
    </row>
    <row r="420" spans="1:26" ht="15.75" thickBot="1">
      <c r="A420" s="124"/>
      <c r="B420" s="124"/>
      <c r="C420" s="124"/>
      <c r="D420" s="124"/>
      <c r="E420" s="124"/>
      <c r="F420" s="124"/>
      <c r="G420" s="124"/>
      <c r="H420" s="124"/>
      <c r="I420" s="124"/>
      <c r="J420" s="124"/>
      <c r="K420" s="124"/>
      <c r="L420" s="124"/>
      <c r="M420" s="124"/>
      <c r="N420" s="124"/>
      <c r="O420" s="124"/>
      <c r="P420" s="124"/>
      <c r="Q420" s="124"/>
      <c r="R420" s="124"/>
      <c r="S420" s="124"/>
      <c r="T420" s="124"/>
      <c r="U420" s="124"/>
      <c r="V420" s="124"/>
      <c r="W420" s="124"/>
      <c r="X420" s="124"/>
      <c r="Y420" s="124"/>
      <c r="Z420" s="124"/>
    </row>
    <row r="421" spans="1:26" ht="15.75" thickBot="1">
      <c r="A421" s="124"/>
      <c r="B421" s="124"/>
      <c r="C421" s="124"/>
      <c r="D421" s="124"/>
      <c r="E421" s="124"/>
      <c r="F421" s="124"/>
      <c r="G421" s="124"/>
      <c r="H421" s="124"/>
      <c r="I421" s="124"/>
      <c r="J421" s="124"/>
      <c r="K421" s="124"/>
      <c r="L421" s="124"/>
      <c r="M421" s="124"/>
      <c r="N421" s="124"/>
      <c r="O421" s="124"/>
      <c r="P421" s="124"/>
      <c r="Q421" s="124"/>
      <c r="R421" s="124"/>
      <c r="S421" s="124"/>
      <c r="T421" s="124"/>
      <c r="U421" s="124"/>
      <c r="V421" s="124"/>
      <c r="W421" s="124"/>
      <c r="X421" s="124"/>
      <c r="Y421" s="124"/>
      <c r="Z421" s="124"/>
    </row>
    <row r="422" spans="1:26" ht="15.75" thickBot="1">
      <c r="A422" s="124"/>
      <c r="B422" s="124"/>
      <c r="C422" s="124"/>
      <c r="D422" s="124"/>
      <c r="E422" s="124"/>
      <c r="F422" s="124"/>
      <c r="G422" s="124"/>
      <c r="H422" s="124"/>
      <c r="I422" s="124"/>
      <c r="J422" s="124"/>
      <c r="K422" s="124"/>
      <c r="L422" s="124"/>
      <c r="M422" s="124"/>
      <c r="N422" s="124"/>
      <c r="O422" s="124"/>
      <c r="P422" s="124"/>
      <c r="Q422" s="124"/>
      <c r="R422" s="124"/>
      <c r="S422" s="124"/>
      <c r="T422" s="124"/>
      <c r="U422" s="124"/>
      <c r="V422" s="124"/>
      <c r="W422" s="124"/>
      <c r="X422" s="124"/>
      <c r="Y422" s="124"/>
      <c r="Z422" s="124"/>
    </row>
    <row r="423" spans="1:26" ht="15.75" thickBot="1">
      <c r="A423" s="124"/>
      <c r="B423" s="124"/>
      <c r="C423" s="124"/>
      <c r="D423" s="124"/>
      <c r="E423" s="124"/>
      <c r="F423" s="124"/>
      <c r="G423" s="124"/>
      <c r="H423" s="124"/>
      <c r="I423" s="124"/>
      <c r="J423" s="124"/>
      <c r="K423" s="124"/>
      <c r="L423" s="124"/>
      <c r="M423" s="124"/>
      <c r="N423" s="124"/>
      <c r="O423" s="124"/>
      <c r="P423" s="124"/>
      <c r="Q423" s="124"/>
      <c r="R423" s="124"/>
      <c r="S423" s="124"/>
      <c r="T423" s="124"/>
      <c r="U423" s="124"/>
      <c r="V423" s="124"/>
      <c r="W423" s="124"/>
      <c r="X423" s="124"/>
      <c r="Y423" s="124"/>
      <c r="Z423" s="124"/>
    </row>
    <row r="424" spans="1:26" ht="15.75" thickBot="1">
      <c r="A424" s="124"/>
      <c r="B424" s="124"/>
      <c r="C424" s="124"/>
      <c r="D424" s="124"/>
      <c r="E424" s="124"/>
      <c r="F424" s="124"/>
      <c r="G424" s="124"/>
      <c r="H424" s="124"/>
      <c r="I424" s="124"/>
      <c r="J424" s="124"/>
      <c r="K424" s="124"/>
      <c r="L424" s="124"/>
      <c r="M424" s="124"/>
      <c r="N424" s="124"/>
      <c r="O424" s="124"/>
      <c r="P424" s="124"/>
      <c r="Q424" s="124"/>
      <c r="R424" s="124"/>
      <c r="S424" s="124"/>
      <c r="T424" s="124"/>
      <c r="U424" s="124"/>
      <c r="V424" s="124"/>
      <c r="W424" s="124"/>
      <c r="X424" s="124"/>
      <c r="Y424" s="124"/>
      <c r="Z424" s="124"/>
    </row>
    <row r="425" spans="1:26" ht="15.75" thickBot="1">
      <c r="A425" s="124"/>
      <c r="B425" s="124"/>
      <c r="C425" s="124"/>
      <c r="D425" s="124"/>
      <c r="E425" s="124"/>
      <c r="F425" s="124"/>
      <c r="G425" s="124"/>
      <c r="H425" s="124"/>
      <c r="I425" s="124"/>
      <c r="J425" s="124"/>
      <c r="K425" s="124"/>
      <c r="L425" s="124"/>
      <c r="M425" s="124"/>
      <c r="N425" s="124"/>
      <c r="O425" s="124"/>
      <c r="P425" s="124"/>
      <c r="Q425" s="124"/>
      <c r="R425" s="124"/>
      <c r="S425" s="124"/>
      <c r="T425" s="124"/>
      <c r="U425" s="124"/>
      <c r="V425" s="124"/>
      <c r="W425" s="124"/>
      <c r="X425" s="124"/>
      <c r="Y425" s="124"/>
      <c r="Z425" s="124"/>
    </row>
    <row r="426" spans="1:26" ht="15.75" thickBot="1">
      <c r="A426" s="124"/>
      <c r="B426" s="124"/>
      <c r="C426" s="124"/>
      <c r="D426" s="124"/>
      <c r="E426" s="124"/>
      <c r="F426" s="124"/>
      <c r="G426" s="124"/>
      <c r="H426" s="124"/>
      <c r="I426" s="124"/>
      <c r="J426" s="124"/>
      <c r="K426" s="124"/>
      <c r="L426" s="124"/>
      <c r="M426" s="124"/>
      <c r="N426" s="124"/>
      <c r="O426" s="124"/>
      <c r="P426" s="124"/>
      <c r="Q426" s="124"/>
      <c r="R426" s="124"/>
      <c r="S426" s="124"/>
      <c r="T426" s="124"/>
      <c r="U426" s="124"/>
      <c r="V426" s="124"/>
      <c r="W426" s="124"/>
      <c r="X426" s="124"/>
      <c r="Y426" s="124"/>
      <c r="Z426" s="124"/>
    </row>
    <row r="427" spans="1:26" ht="15.75" thickBot="1">
      <c r="A427" s="124"/>
      <c r="B427" s="124"/>
      <c r="C427" s="124"/>
      <c r="D427" s="124"/>
      <c r="E427" s="124"/>
      <c r="F427" s="124"/>
      <c r="G427" s="124"/>
      <c r="H427" s="124"/>
      <c r="I427" s="124"/>
      <c r="J427" s="124"/>
      <c r="K427" s="124"/>
      <c r="L427" s="124"/>
      <c r="M427" s="124"/>
      <c r="N427" s="124"/>
      <c r="O427" s="124"/>
      <c r="P427" s="124"/>
      <c r="Q427" s="124"/>
      <c r="R427" s="124"/>
      <c r="S427" s="124"/>
      <c r="T427" s="124"/>
      <c r="U427" s="124"/>
      <c r="V427" s="124"/>
      <c r="W427" s="124"/>
      <c r="X427" s="124"/>
      <c r="Y427" s="124"/>
      <c r="Z427" s="124"/>
    </row>
    <row r="428" spans="1:26" ht="15.75" thickBot="1">
      <c r="A428" s="124"/>
      <c r="B428" s="124"/>
      <c r="C428" s="124"/>
      <c r="D428" s="124"/>
      <c r="E428" s="124"/>
      <c r="F428" s="124"/>
      <c r="G428" s="124"/>
      <c r="H428" s="124"/>
      <c r="I428" s="124"/>
      <c r="J428" s="124"/>
      <c r="K428" s="124"/>
      <c r="L428" s="124"/>
      <c r="M428" s="124"/>
      <c r="N428" s="124"/>
      <c r="O428" s="124"/>
      <c r="P428" s="124"/>
      <c r="Q428" s="124"/>
      <c r="R428" s="124"/>
      <c r="S428" s="124"/>
      <c r="T428" s="124"/>
      <c r="U428" s="124"/>
      <c r="V428" s="124"/>
      <c r="W428" s="124"/>
      <c r="X428" s="124"/>
      <c r="Y428" s="124"/>
      <c r="Z428" s="124"/>
    </row>
    <row r="429" spans="1:26" ht="15.75" thickBot="1">
      <c r="A429" s="124"/>
      <c r="B429" s="124"/>
      <c r="C429" s="124"/>
      <c r="D429" s="124"/>
      <c r="E429" s="124"/>
      <c r="F429" s="124"/>
      <c r="G429" s="124"/>
      <c r="H429" s="124"/>
      <c r="I429" s="124"/>
      <c r="J429" s="124"/>
      <c r="K429" s="124"/>
      <c r="L429" s="124"/>
      <c r="M429" s="124"/>
      <c r="N429" s="124"/>
      <c r="O429" s="124"/>
      <c r="P429" s="124"/>
      <c r="Q429" s="124"/>
      <c r="R429" s="124"/>
      <c r="S429" s="124"/>
      <c r="T429" s="124"/>
      <c r="U429" s="124"/>
      <c r="V429" s="124"/>
      <c r="W429" s="124"/>
      <c r="X429" s="124"/>
      <c r="Y429" s="124"/>
      <c r="Z429" s="124"/>
    </row>
    <row r="430" spans="1:26" ht="15.75" thickBot="1">
      <c r="A430" s="124"/>
      <c r="B430" s="124"/>
      <c r="C430" s="124"/>
      <c r="D430" s="124"/>
      <c r="E430" s="124"/>
      <c r="F430" s="124"/>
      <c r="G430" s="124"/>
      <c r="H430" s="124"/>
      <c r="I430" s="124"/>
      <c r="J430" s="124"/>
      <c r="K430" s="124"/>
      <c r="L430" s="124"/>
      <c r="M430" s="124"/>
      <c r="N430" s="124"/>
      <c r="O430" s="124"/>
      <c r="P430" s="124"/>
      <c r="Q430" s="124"/>
      <c r="R430" s="124"/>
      <c r="S430" s="124"/>
      <c r="T430" s="124"/>
      <c r="U430" s="124"/>
      <c r="V430" s="124"/>
      <c r="W430" s="124"/>
      <c r="X430" s="124"/>
      <c r="Y430" s="124"/>
      <c r="Z430" s="124"/>
    </row>
    <row r="431" spans="1:26" ht="15.75" thickBot="1">
      <c r="A431" s="124"/>
      <c r="B431" s="124"/>
      <c r="C431" s="124"/>
      <c r="D431" s="124"/>
      <c r="E431" s="124"/>
      <c r="F431" s="124"/>
      <c r="G431" s="124"/>
      <c r="H431" s="124"/>
      <c r="I431" s="124"/>
      <c r="J431" s="124"/>
      <c r="K431" s="124"/>
      <c r="L431" s="124"/>
      <c r="M431" s="124"/>
      <c r="N431" s="124"/>
      <c r="O431" s="124"/>
      <c r="P431" s="124"/>
      <c r="Q431" s="124"/>
      <c r="R431" s="124"/>
      <c r="S431" s="124"/>
      <c r="T431" s="124"/>
      <c r="U431" s="124"/>
      <c r="V431" s="124"/>
      <c r="W431" s="124"/>
      <c r="X431" s="124"/>
      <c r="Y431" s="124"/>
      <c r="Z431" s="124"/>
    </row>
    <row r="432" spans="1:26" ht="15.75" thickBot="1">
      <c r="A432" s="124"/>
      <c r="B432" s="124"/>
      <c r="C432" s="124"/>
      <c r="D432" s="124"/>
      <c r="E432" s="124"/>
      <c r="F432" s="124"/>
      <c r="G432" s="124"/>
      <c r="H432" s="124"/>
      <c r="I432" s="124"/>
      <c r="J432" s="124"/>
      <c r="K432" s="124"/>
      <c r="L432" s="124"/>
      <c r="M432" s="124"/>
      <c r="N432" s="124"/>
      <c r="O432" s="124"/>
      <c r="P432" s="124"/>
      <c r="Q432" s="124"/>
      <c r="R432" s="124"/>
      <c r="S432" s="124"/>
      <c r="T432" s="124"/>
      <c r="U432" s="124"/>
      <c r="V432" s="124"/>
      <c r="W432" s="124"/>
      <c r="X432" s="124"/>
      <c r="Y432" s="124"/>
      <c r="Z432" s="124"/>
    </row>
    <row r="433" spans="1:26" ht="15.75" thickBot="1">
      <c r="A433" s="124"/>
      <c r="B433" s="124"/>
      <c r="C433" s="124"/>
      <c r="D433" s="124"/>
      <c r="E433" s="124"/>
      <c r="F433" s="124"/>
      <c r="G433" s="124"/>
      <c r="H433" s="124"/>
      <c r="I433" s="124"/>
      <c r="J433" s="124"/>
      <c r="K433" s="124"/>
      <c r="L433" s="124"/>
      <c r="M433" s="124"/>
      <c r="N433" s="124"/>
      <c r="O433" s="124"/>
      <c r="P433" s="124"/>
      <c r="Q433" s="124"/>
      <c r="R433" s="124"/>
      <c r="S433" s="124"/>
      <c r="T433" s="124"/>
      <c r="U433" s="124"/>
      <c r="V433" s="124"/>
      <c r="W433" s="124"/>
      <c r="X433" s="124"/>
      <c r="Y433" s="124"/>
      <c r="Z433" s="124"/>
    </row>
    <row r="434" spans="1:26" ht="15.75" thickBot="1">
      <c r="A434" s="124"/>
      <c r="B434" s="124"/>
      <c r="C434" s="124"/>
      <c r="D434" s="124"/>
      <c r="E434" s="124"/>
      <c r="F434" s="124"/>
      <c r="G434" s="124"/>
      <c r="H434" s="124"/>
      <c r="I434" s="124"/>
      <c r="J434" s="124"/>
      <c r="K434" s="124"/>
      <c r="L434" s="124"/>
      <c r="M434" s="124"/>
      <c r="N434" s="124"/>
      <c r="O434" s="124"/>
      <c r="P434" s="124"/>
      <c r="Q434" s="124"/>
      <c r="R434" s="124"/>
      <c r="S434" s="124"/>
      <c r="T434" s="124"/>
      <c r="U434" s="124"/>
      <c r="V434" s="124"/>
      <c r="W434" s="124"/>
      <c r="X434" s="124"/>
      <c r="Y434" s="124"/>
      <c r="Z434" s="124"/>
    </row>
    <row r="435" spans="1:26" ht="15.75" thickBot="1">
      <c r="A435" s="124"/>
      <c r="B435" s="124"/>
      <c r="C435" s="124"/>
      <c r="D435" s="124"/>
      <c r="E435" s="124"/>
      <c r="F435" s="124"/>
      <c r="G435" s="124"/>
      <c r="H435" s="124"/>
      <c r="I435" s="124"/>
      <c r="J435" s="124"/>
      <c r="K435" s="124"/>
      <c r="L435" s="124"/>
      <c r="M435" s="124"/>
      <c r="N435" s="124"/>
      <c r="O435" s="124"/>
      <c r="P435" s="124"/>
      <c r="Q435" s="124"/>
      <c r="R435" s="124"/>
      <c r="S435" s="124"/>
      <c r="T435" s="124"/>
      <c r="U435" s="124"/>
      <c r="V435" s="124"/>
      <c r="W435" s="124"/>
      <c r="X435" s="124"/>
      <c r="Y435" s="124"/>
      <c r="Z435" s="124"/>
    </row>
    <row r="436" spans="1:26" ht="15.75" thickBot="1">
      <c r="A436" s="124"/>
      <c r="B436" s="124"/>
      <c r="C436" s="124"/>
      <c r="D436" s="124"/>
      <c r="E436" s="124"/>
      <c r="F436" s="124"/>
      <c r="G436" s="124"/>
      <c r="H436" s="124"/>
      <c r="I436" s="124"/>
      <c r="J436" s="124"/>
      <c r="K436" s="124"/>
      <c r="L436" s="124"/>
      <c r="M436" s="124"/>
      <c r="N436" s="124"/>
      <c r="O436" s="124"/>
      <c r="P436" s="124"/>
      <c r="Q436" s="124"/>
      <c r="R436" s="124"/>
      <c r="S436" s="124"/>
      <c r="T436" s="124"/>
      <c r="U436" s="124"/>
      <c r="V436" s="124"/>
      <c r="W436" s="124"/>
      <c r="X436" s="124"/>
      <c r="Y436" s="124"/>
      <c r="Z436" s="124"/>
    </row>
    <row r="437" spans="1:26" ht="15.75" thickBot="1">
      <c r="A437" s="124"/>
      <c r="B437" s="124"/>
      <c r="C437" s="124"/>
      <c r="D437" s="124"/>
      <c r="E437" s="124"/>
      <c r="F437" s="124"/>
      <c r="G437" s="124"/>
      <c r="H437" s="124"/>
      <c r="I437" s="124"/>
      <c r="J437" s="124"/>
      <c r="K437" s="124"/>
      <c r="L437" s="124"/>
      <c r="M437" s="124"/>
      <c r="N437" s="124"/>
      <c r="O437" s="124"/>
      <c r="P437" s="124"/>
      <c r="Q437" s="124"/>
      <c r="R437" s="124"/>
      <c r="S437" s="124"/>
      <c r="T437" s="124"/>
      <c r="U437" s="124"/>
      <c r="V437" s="124"/>
      <c r="W437" s="124"/>
      <c r="X437" s="124"/>
      <c r="Y437" s="124"/>
      <c r="Z437" s="124"/>
    </row>
    <row r="438" spans="1:26" ht="15.75" thickBot="1">
      <c r="A438" s="124"/>
      <c r="B438" s="124"/>
      <c r="C438" s="124"/>
      <c r="D438" s="124"/>
      <c r="E438" s="124"/>
      <c r="F438" s="124"/>
      <c r="G438" s="124"/>
      <c r="H438" s="124"/>
      <c r="I438" s="124"/>
      <c r="J438" s="124"/>
      <c r="K438" s="124"/>
      <c r="L438" s="124"/>
      <c r="M438" s="124"/>
      <c r="N438" s="124"/>
      <c r="O438" s="124"/>
      <c r="P438" s="124"/>
      <c r="Q438" s="124"/>
      <c r="R438" s="124"/>
      <c r="S438" s="124"/>
      <c r="T438" s="124"/>
      <c r="U438" s="124"/>
      <c r="V438" s="124"/>
      <c r="W438" s="124"/>
      <c r="X438" s="124"/>
      <c r="Y438" s="124"/>
      <c r="Z438" s="124"/>
    </row>
    <row r="439" spans="1:26" ht="15.75" thickBot="1">
      <c r="A439" s="124"/>
      <c r="B439" s="124"/>
      <c r="C439" s="124"/>
      <c r="D439" s="124"/>
      <c r="E439" s="124"/>
      <c r="F439" s="124"/>
      <c r="G439" s="124"/>
      <c r="H439" s="124"/>
      <c r="I439" s="124"/>
      <c r="J439" s="124"/>
      <c r="K439" s="124"/>
      <c r="L439" s="124"/>
      <c r="M439" s="124"/>
      <c r="N439" s="124"/>
      <c r="O439" s="124"/>
      <c r="P439" s="124"/>
      <c r="Q439" s="124"/>
      <c r="R439" s="124"/>
      <c r="S439" s="124"/>
      <c r="T439" s="124"/>
      <c r="U439" s="124"/>
      <c r="V439" s="124"/>
      <c r="W439" s="124"/>
      <c r="X439" s="124"/>
      <c r="Y439" s="124"/>
      <c r="Z439" s="124"/>
    </row>
    <row r="440" spans="1:26" ht="15.75" thickBot="1">
      <c r="A440" s="124"/>
      <c r="B440" s="124"/>
      <c r="C440" s="124"/>
      <c r="D440" s="124"/>
      <c r="E440" s="124"/>
      <c r="F440" s="124"/>
      <c r="G440" s="124"/>
      <c r="H440" s="124"/>
      <c r="I440" s="124"/>
      <c r="J440" s="124"/>
      <c r="K440" s="124"/>
      <c r="L440" s="124"/>
      <c r="M440" s="124"/>
      <c r="N440" s="124"/>
      <c r="O440" s="124"/>
      <c r="P440" s="124"/>
      <c r="Q440" s="124"/>
      <c r="R440" s="124"/>
      <c r="S440" s="124"/>
      <c r="T440" s="124"/>
      <c r="U440" s="124"/>
      <c r="V440" s="124"/>
      <c r="W440" s="124"/>
      <c r="X440" s="124"/>
      <c r="Y440" s="124"/>
      <c r="Z440" s="124"/>
    </row>
    <row r="441" spans="1:26" ht="15.75" thickBot="1">
      <c r="A441" s="124"/>
      <c r="B441" s="124"/>
      <c r="C441" s="124"/>
      <c r="D441" s="124"/>
      <c r="E441" s="124"/>
      <c r="F441" s="124"/>
      <c r="G441" s="124"/>
      <c r="H441" s="124"/>
      <c r="I441" s="124"/>
      <c r="J441" s="124"/>
      <c r="K441" s="124"/>
      <c r="L441" s="124"/>
      <c r="M441" s="124"/>
      <c r="N441" s="124"/>
      <c r="O441" s="124"/>
      <c r="P441" s="124"/>
      <c r="Q441" s="124"/>
      <c r="R441" s="124"/>
      <c r="S441" s="124"/>
      <c r="T441" s="124"/>
      <c r="U441" s="124"/>
      <c r="V441" s="124"/>
      <c r="W441" s="124"/>
      <c r="X441" s="124"/>
      <c r="Y441" s="124"/>
      <c r="Z441" s="124"/>
    </row>
    <row r="442" spans="1:26" ht="15.75" thickBot="1">
      <c r="A442" s="124"/>
      <c r="B442" s="124"/>
      <c r="C442" s="124"/>
      <c r="D442" s="124"/>
      <c r="E442" s="124"/>
      <c r="F442" s="124"/>
      <c r="G442" s="124"/>
      <c r="H442" s="124"/>
      <c r="I442" s="124"/>
      <c r="J442" s="124"/>
      <c r="K442" s="124"/>
      <c r="L442" s="124"/>
      <c r="M442" s="124"/>
      <c r="N442" s="124"/>
      <c r="O442" s="124"/>
      <c r="P442" s="124"/>
      <c r="Q442" s="124"/>
      <c r="R442" s="124"/>
      <c r="S442" s="124"/>
      <c r="T442" s="124"/>
      <c r="U442" s="124"/>
      <c r="V442" s="124"/>
      <c r="W442" s="124"/>
      <c r="X442" s="124"/>
      <c r="Y442" s="124"/>
      <c r="Z442" s="124"/>
    </row>
    <row r="443" spans="1:26" ht="15.75" thickBot="1">
      <c r="A443" s="124"/>
      <c r="B443" s="124"/>
      <c r="C443" s="124"/>
      <c r="D443" s="124"/>
      <c r="E443" s="124"/>
      <c r="F443" s="124"/>
      <c r="G443" s="124"/>
      <c r="H443" s="124"/>
      <c r="I443" s="124"/>
      <c r="J443" s="124"/>
      <c r="K443" s="124"/>
      <c r="L443" s="124"/>
      <c r="M443" s="124"/>
      <c r="N443" s="124"/>
      <c r="O443" s="124"/>
      <c r="P443" s="124"/>
      <c r="Q443" s="124"/>
      <c r="R443" s="124"/>
      <c r="S443" s="124"/>
      <c r="T443" s="124"/>
      <c r="U443" s="124"/>
      <c r="V443" s="124"/>
      <c r="W443" s="124"/>
      <c r="X443" s="124"/>
      <c r="Y443" s="124"/>
      <c r="Z443" s="124"/>
    </row>
    <row r="444" spans="1:26" ht="15.75" thickBot="1">
      <c r="A444" s="124"/>
      <c r="B444" s="124"/>
      <c r="C444" s="124"/>
      <c r="D444" s="124"/>
      <c r="E444" s="124"/>
      <c r="F444" s="124"/>
      <c r="G444" s="124"/>
      <c r="H444" s="124"/>
      <c r="I444" s="124"/>
      <c r="J444" s="124"/>
      <c r="K444" s="124"/>
      <c r="L444" s="124"/>
      <c r="M444" s="124"/>
      <c r="N444" s="124"/>
      <c r="O444" s="124"/>
      <c r="P444" s="124"/>
      <c r="Q444" s="124"/>
      <c r="R444" s="124"/>
      <c r="S444" s="124"/>
      <c r="T444" s="124"/>
      <c r="U444" s="124"/>
      <c r="V444" s="124"/>
      <c r="W444" s="124"/>
      <c r="X444" s="124"/>
      <c r="Y444" s="124"/>
      <c r="Z444" s="124"/>
    </row>
    <row r="445" spans="1:26" ht="15.75" thickBot="1">
      <c r="A445" s="124"/>
      <c r="B445" s="124"/>
      <c r="C445" s="124"/>
      <c r="D445" s="124"/>
      <c r="E445" s="124"/>
      <c r="F445" s="124"/>
      <c r="G445" s="124"/>
      <c r="H445" s="124"/>
      <c r="I445" s="124"/>
      <c r="J445" s="124"/>
      <c r="K445" s="124"/>
      <c r="L445" s="124"/>
      <c r="M445" s="124"/>
      <c r="N445" s="124"/>
      <c r="O445" s="124"/>
      <c r="P445" s="124"/>
      <c r="Q445" s="124"/>
      <c r="R445" s="124"/>
      <c r="S445" s="124"/>
      <c r="T445" s="124"/>
      <c r="U445" s="124"/>
      <c r="V445" s="124"/>
      <c r="W445" s="124"/>
      <c r="X445" s="124"/>
      <c r="Y445" s="124"/>
      <c r="Z445" s="124"/>
    </row>
    <row r="446" spans="1:26" ht="15.75" thickBot="1">
      <c r="A446" s="124"/>
      <c r="B446" s="124"/>
      <c r="C446" s="124"/>
      <c r="D446" s="124"/>
      <c r="E446" s="124"/>
      <c r="F446" s="124"/>
      <c r="G446" s="124"/>
      <c r="H446" s="124"/>
      <c r="I446" s="124"/>
      <c r="J446" s="124"/>
      <c r="K446" s="124"/>
      <c r="L446" s="124"/>
      <c r="M446" s="124"/>
      <c r="N446" s="124"/>
      <c r="O446" s="124"/>
      <c r="P446" s="124"/>
      <c r="Q446" s="124"/>
      <c r="R446" s="124"/>
      <c r="S446" s="124"/>
      <c r="T446" s="124"/>
      <c r="U446" s="124"/>
      <c r="V446" s="124"/>
      <c r="W446" s="124"/>
      <c r="X446" s="124"/>
      <c r="Y446" s="124"/>
      <c r="Z446" s="124"/>
    </row>
    <row r="447" spans="1:26" ht="15.75" thickBot="1">
      <c r="A447" s="124"/>
      <c r="B447" s="124"/>
      <c r="C447" s="124"/>
      <c r="D447" s="124"/>
      <c r="E447" s="124"/>
      <c r="F447" s="124"/>
      <c r="G447" s="124"/>
      <c r="H447" s="124"/>
      <c r="I447" s="124"/>
      <c r="J447" s="124"/>
      <c r="K447" s="124"/>
      <c r="L447" s="124"/>
      <c r="M447" s="124"/>
      <c r="N447" s="124"/>
      <c r="O447" s="124"/>
      <c r="P447" s="124"/>
      <c r="Q447" s="124"/>
      <c r="R447" s="124"/>
      <c r="S447" s="124"/>
      <c r="T447" s="124"/>
      <c r="U447" s="124"/>
      <c r="V447" s="124"/>
      <c r="W447" s="124"/>
      <c r="X447" s="124"/>
      <c r="Y447" s="124"/>
      <c r="Z447" s="124"/>
    </row>
    <row r="448" spans="1:26" ht="15.75" thickBot="1">
      <c r="A448" s="124"/>
      <c r="B448" s="124"/>
      <c r="C448" s="124"/>
      <c r="D448" s="124"/>
      <c r="E448" s="124"/>
      <c r="F448" s="124"/>
      <c r="G448" s="124"/>
      <c r="H448" s="124"/>
      <c r="I448" s="124"/>
      <c r="J448" s="124"/>
      <c r="K448" s="124"/>
      <c r="L448" s="124"/>
      <c r="M448" s="124"/>
      <c r="N448" s="124"/>
      <c r="O448" s="124"/>
      <c r="P448" s="124"/>
      <c r="Q448" s="124"/>
      <c r="R448" s="124"/>
      <c r="S448" s="124"/>
      <c r="T448" s="124"/>
      <c r="U448" s="124"/>
      <c r="V448" s="124"/>
      <c r="W448" s="124"/>
      <c r="X448" s="124"/>
      <c r="Y448" s="124"/>
      <c r="Z448" s="124"/>
    </row>
    <row r="449" spans="1:26" ht="15.75" thickBot="1">
      <c r="A449" s="124"/>
      <c r="B449" s="124"/>
      <c r="C449" s="124"/>
      <c r="D449" s="124"/>
      <c r="E449" s="124"/>
      <c r="F449" s="124"/>
      <c r="G449" s="124"/>
      <c r="H449" s="124"/>
      <c r="I449" s="124"/>
      <c r="J449" s="124"/>
      <c r="K449" s="124"/>
      <c r="L449" s="124"/>
      <c r="M449" s="124"/>
      <c r="N449" s="124"/>
      <c r="O449" s="124"/>
      <c r="P449" s="124"/>
      <c r="Q449" s="124"/>
      <c r="R449" s="124"/>
      <c r="S449" s="124"/>
      <c r="T449" s="124"/>
      <c r="U449" s="124"/>
      <c r="V449" s="124"/>
      <c r="W449" s="124"/>
      <c r="X449" s="124"/>
      <c r="Y449" s="124"/>
      <c r="Z449" s="124"/>
    </row>
    <row r="450" spans="1:26" ht="15.75" thickBot="1">
      <c r="A450" s="124"/>
      <c r="B450" s="124"/>
      <c r="C450" s="124"/>
      <c r="D450" s="124"/>
      <c r="E450" s="124"/>
      <c r="F450" s="124"/>
      <c r="G450" s="124"/>
      <c r="H450" s="124"/>
      <c r="I450" s="124"/>
      <c r="J450" s="124"/>
      <c r="K450" s="124"/>
      <c r="L450" s="124"/>
      <c r="M450" s="124"/>
      <c r="N450" s="124"/>
      <c r="O450" s="124"/>
      <c r="P450" s="124"/>
      <c r="Q450" s="124"/>
      <c r="R450" s="124"/>
      <c r="S450" s="124"/>
      <c r="T450" s="124"/>
      <c r="U450" s="124"/>
      <c r="V450" s="124"/>
      <c r="W450" s="124"/>
      <c r="X450" s="124"/>
      <c r="Y450" s="124"/>
      <c r="Z450" s="124"/>
    </row>
    <row r="451" spans="1:26" ht="15.75" thickBot="1">
      <c r="A451" s="124"/>
      <c r="B451" s="124"/>
      <c r="C451" s="124"/>
      <c r="D451" s="124"/>
      <c r="E451" s="124"/>
      <c r="F451" s="124"/>
      <c r="G451" s="124"/>
      <c r="H451" s="124"/>
      <c r="I451" s="124"/>
      <c r="J451" s="124"/>
      <c r="K451" s="124"/>
      <c r="L451" s="124"/>
      <c r="M451" s="124"/>
      <c r="N451" s="124"/>
      <c r="O451" s="124"/>
      <c r="P451" s="124"/>
      <c r="Q451" s="124"/>
      <c r="R451" s="124"/>
      <c r="S451" s="124"/>
      <c r="T451" s="124"/>
      <c r="U451" s="124"/>
      <c r="V451" s="124"/>
      <c r="W451" s="124"/>
      <c r="X451" s="124"/>
      <c r="Y451" s="124"/>
      <c r="Z451" s="124"/>
    </row>
    <row r="452" spans="1:26" ht="15.75" thickBot="1">
      <c r="A452" s="124"/>
      <c r="B452" s="124"/>
      <c r="C452" s="124"/>
      <c r="D452" s="124"/>
      <c r="E452" s="124"/>
      <c r="F452" s="124"/>
      <c r="G452" s="124"/>
      <c r="H452" s="124"/>
      <c r="I452" s="124"/>
      <c r="J452" s="124"/>
      <c r="K452" s="124"/>
      <c r="L452" s="124"/>
      <c r="M452" s="124"/>
      <c r="N452" s="124"/>
      <c r="O452" s="124"/>
      <c r="P452" s="124"/>
      <c r="Q452" s="124"/>
      <c r="R452" s="124"/>
      <c r="S452" s="124"/>
      <c r="T452" s="124"/>
      <c r="U452" s="124"/>
      <c r="V452" s="124"/>
      <c r="W452" s="124"/>
      <c r="X452" s="124"/>
      <c r="Y452" s="124"/>
      <c r="Z452" s="124"/>
    </row>
    <row r="453" spans="1:26" ht="15.75" thickBot="1">
      <c r="A453" s="124"/>
      <c r="B453" s="124"/>
      <c r="C453" s="124"/>
      <c r="D453" s="124"/>
      <c r="E453" s="124"/>
      <c r="F453" s="124"/>
      <c r="G453" s="124"/>
      <c r="H453" s="124"/>
      <c r="I453" s="124"/>
      <c r="J453" s="124"/>
      <c r="K453" s="124"/>
      <c r="L453" s="124"/>
      <c r="M453" s="124"/>
      <c r="N453" s="124"/>
      <c r="O453" s="124"/>
      <c r="P453" s="124"/>
      <c r="Q453" s="124"/>
      <c r="R453" s="124"/>
      <c r="S453" s="124"/>
      <c r="T453" s="124"/>
      <c r="U453" s="124"/>
      <c r="V453" s="124"/>
      <c r="W453" s="124"/>
      <c r="X453" s="124"/>
      <c r="Y453" s="124"/>
      <c r="Z453" s="124"/>
    </row>
    <row r="454" spans="1:26" ht="15.75" thickBot="1">
      <c r="A454" s="124"/>
      <c r="B454" s="124"/>
      <c r="C454" s="124"/>
      <c r="D454" s="124"/>
      <c r="E454" s="124"/>
      <c r="F454" s="124"/>
      <c r="G454" s="124"/>
      <c r="H454" s="124"/>
      <c r="I454" s="124"/>
      <c r="J454" s="124"/>
      <c r="K454" s="124"/>
      <c r="L454" s="124"/>
      <c r="M454" s="124"/>
      <c r="N454" s="124"/>
      <c r="O454" s="124"/>
      <c r="P454" s="124"/>
      <c r="Q454" s="124"/>
      <c r="R454" s="124"/>
      <c r="S454" s="124"/>
      <c r="T454" s="124"/>
      <c r="U454" s="124"/>
      <c r="V454" s="124"/>
      <c r="W454" s="124"/>
      <c r="X454" s="124"/>
      <c r="Y454" s="124"/>
      <c r="Z454" s="124"/>
    </row>
    <row r="455" spans="1:26" ht="15.75" thickBot="1">
      <c r="A455" s="124"/>
      <c r="B455" s="124"/>
      <c r="C455" s="124"/>
      <c r="D455" s="124"/>
      <c r="E455" s="124"/>
      <c r="F455" s="124"/>
      <c r="G455" s="124"/>
      <c r="H455" s="124"/>
      <c r="I455" s="124"/>
      <c r="J455" s="124"/>
      <c r="K455" s="124"/>
      <c r="L455" s="124"/>
      <c r="M455" s="124"/>
      <c r="N455" s="124"/>
      <c r="O455" s="124"/>
      <c r="P455" s="124"/>
      <c r="Q455" s="124"/>
      <c r="R455" s="124"/>
      <c r="S455" s="124"/>
      <c r="T455" s="124"/>
      <c r="U455" s="124"/>
      <c r="V455" s="124"/>
      <c r="W455" s="124"/>
      <c r="X455" s="124"/>
      <c r="Y455" s="124"/>
      <c r="Z455" s="124"/>
    </row>
    <row r="456" spans="1:26" ht="15.75" thickBot="1">
      <c r="A456" s="124"/>
      <c r="B456" s="124"/>
      <c r="C456" s="124"/>
      <c r="D456" s="124"/>
      <c r="E456" s="124"/>
      <c r="F456" s="124"/>
      <c r="G456" s="124"/>
      <c r="H456" s="124"/>
      <c r="I456" s="124"/>
      <c r="J456" s="124"/>
      <c r="K456" s="124"/>
      <c r="L456" s="124"/>
      <c r="M456" s="124"/>
      <c r="N456" s="124"/>
      <c r="O456" s="124"/>
      <c r="P456" s="124"/>
      <c r="Q456" s="124"/>
      <c r="R456" s="124"/>
      <c r="S456" s="124"/>
      <c r="T456" s="124"/>
      <c r="U456" s="124"/>
      <c r="V456" s="124"/>
      <c r="W456" s="124"/>
      <c r="X456" s="124"/>
      <c r="Y456" s="124"/>
      <c r="Z456" s="124"/>
    </row>
    <row r="457" spans="1:26" ht="15.75" thickBot="1">
      <c r="A457" s="124"/>
      <c r="B457" s="124"/>
      <c r="C457" s="124"/>
      <c r="D457" s="124"/>
      <c r="E457" s="124"/>
      <c r="F457" s="124"/>
      <c r="G457" s="124"/>
      <c r="H457" s="124"/>
      <c r="I457" s="124"/>
      <c r="J457" s="124"/>
      <c r="K457" s="124"/>
      <c r="L457" s="124"/>
      <c r="M457" s="124"/>
      <c r="N457" s="124"/>
      <c r="O457" s="124"/>
      <c r="P457" s="124"/>
      <c r="Q457" s="124"/>
      <c r="R457" s="124"/>
      <c r="S457" s="124"/>
      <c r="T457" s="124"/>
      <c r="U457" s="124"/>
      <c r="V457" s="124"/>
      <c r="W457" s="124"/>
      <c r="X457" s="124"/>
      <c r="Y457" s="124"/>
      <c r="Z457" s="124"/>
    </row>
    <row r="458" spans="1:26" ht="15.75" thickBot="1">
      <c r="A458" s="124"/>
      <c r="B458" s="124"/>
      <c r="C458" s="124"/>
      <c r="D458" s="124"/>
      <c r="E458" s="124"/>
      <c r="F458" s="124"/>
      <c r="G458" s="124"/>
      <c r="H458" s="124"/>
      <c r="I458" s="124"/>
      <c r="J458" s="124"/>
      <c r="K458" s="124"/>
      <c r="L458" s="124"/>
      <c r="M458" s="124"/>
      <c r="N458" s="124"/>
      <c r="O458" s="124"/>
      <c r="P458" s="124"/>
      <c r="Q458" s="124"/>
      <c r="R458" s="124"/>
      <c r="S458" s="124"/>
      <c r="T458" s="124"/>
      <c r="U458" s="124"/>
      <c r="V458" s="124"/>
      <c r="W458" s="124"/>
      <c r="X458" s="124"/>
      <c r="Y458" s="124"/>
      <c r="Z458" s="124"/>
    </row>
    <row r="459" spans="1:26" ht="15.75" thickBot="1">
      <c r="A459" s="124"/>
      <c r="B459" s="124"/>
      <c r="C459" s="124"/>
      <c r="D459" s="124"/>
      <c r="E459" s="124"/>
      <c r="F459" s="124"/>
      <c r="G459" s="124"/>
      <c r="H459" s="124"/>
      <c r="I459" s="124"/>
      <c r="J459" s="124"/>
      <c r="K459" s="124"/>
      <c r="L459" s="124"/>
      <c r="M459" s="124"/>
      <c r="N459" s="124"/>
      <c r="O459" s="124"/>
      <c r="P459" s="124"/>
      <c r="Q459" s="124"/>
      <c r="R459" s="124"/>
      <c r="S459" s="124"/>
      <c r="T459" s="124"/>
      <c r="U459" s="124"/>
      <c r="V459" s="124"/>
      <c r="W459" s="124"/>
      <c r="X459" s="124"/>
      <c r="Y459" s="124"/>
      <c r="Z459" s="124"/>
    </row>
    <row r="460" spans="1:26" ht="15.75" thickBot="1">
      <c r="A460" s="124"/>
      <c r="B460" s="124"/>
      <c r="C460" s="124"/>
      <c r="D460" s="124"/>
      <c r="E460" s="124"/>
      <c r="F460" s="124"/>
      <c r="G460" s="124"/>
      <c r="H460" s="124"/>
      <c r="I460" s="124"/>
      <c r="J460" s="124"/>
      <c r="K460" s="124"/>
      <c r="L460" s="124"/>
      <c r="M460" s="124"/>
      <c r="N460" s="124"/>
      <c r="O460" s="124"/>
      <c r="P460" s="124"/>
      <c r="Q460" s="124"/>
      <c r="R460" s="124"/>
      <c r="S460" s="124"/>
      <c r="T460" s="124"/>
      <c r="U460" s="124"/>
      <c r="V460" s="124"/>
      <c r="W460" s="124"/>
      <c r="X460" s="124"/>
      <c r="Y460" s="124"/>
      <c r="Z460" s="124"/>
    </row>
    <row r="461" spans="1:26" ht="15.75" thickBot="1">
      <c r="A461" s="124"/>
      <c r="B461" s="124"/>
      <c r="C461" s="124"/>
      <c r="D461" s="124"/>
      <c r="E461" s="124"/>
      <c r="F461" s="124"/>
      <c r="G461" s="124"/>
      <c r="H461" s="124"/>
      <c r="I461" s="124"/>
      <c r="J461" s="124"/>
      <c r="K461" s="124"/>
      <c r="L461" s="124"/>
      <c r="M461" s="124"/>
      <c r="N461" s="124"/>
      <c r="O461" s="124"/>
      <c r="P461" s="124"/>
      <c r="Q461" s="124"/>
      <c r="R461" s="124"/>
      <c r="S461" s="124"/>
      <c r="T461" s="124"/>
      <c r="U461" s="124"/>
      <c r="V461" s="124"/>
      <c r="W461" s="124"/>
      <c r="X461" s="124"/>
      <c r="Y461" s="124"/>
      <c r="Z461" s="124"/>
    </row>
    <row r="462" spans="1:26" ht="15.75" thickBot="1">
      <c r="A462" s="124"/>
      <c r="B462" s="124"/>
      <c r="C462" s="124"/>
      <c r="D462" s="124"/>
      <c r="E462" s="124"/>
      <c r="F462" s="124"/>
      <c r="G462" s="124"/>
      <c r="H462" s="124"/>
      <c r="I462" s="124"/>
      <c r="J462" s="124"/>
      <c r="K462" s="124"/>
      <c r="L462" s="124"/>
      <c r="M462" s="124"/>
      <c r="N462" s="124"/>
      <c r="O462" s="124"/>
      <c r="P462" s="124"/>
      <c r="Q462" s="124"/>
      <c r="R462" s="124"/>
      <c r="S462" s="124"/>
      <c r="T462" s="124"/>
      <c r="U462" s="124"/>
      <c r="V462" s="124"/>
      <c r="W462" s="124"/>
      <c r="X462" s="124"/>
      <c r="Y462" s="124"/>
      <c r="Z462" s="124"/>
    </row>
    <row r="463" spans="1:26" ht="15.75" thickBot="1">
      <c r="A463" s="124"/>
      <c r="B463" s="124"/>
      <c r="C463" s="124"/>
      <c r="D463" s="124"/>
      <c r="E463" s="124"/>
      <c r="F463" s="124"/>
      <c r="G463" s="124"/>
      <c r="H463" s="124"/>
      <c r="I463" s="124"/>
      <c r="J463" s="124"/>
      <c r="K463" s="124"/>
      <c r="L463" s="124"/>
      <c r="M463" s="124"/>
      <c r="N463" s="124"/>
      <c r="O463" s="124"/>
      <c r="P463" s="124"/>
      <c r="Q463" s="124"/>
      <c r="R463" s="124"/>
      <c r="S463" s="124"/>
      <c r="T463" s="124"/>
      <c r="U463" s="124"/>
      <c r="V463" s="124"/>
      <c r="W463" s="124"/>
      <c r="X463" s="124"/>
      <c r="Y463" s="124"/>
      <c r="Z463" s="124"/>
    </row>
    <row r="464" spans="1:26" ht="15.75" thickBot="1">
      <c r="A464" s="124"/>
      <c r="B464" s="124"/>
      <c r="C464" s="124"/>
      <c r="D464" s="124"/>
      <c r="E464" s="124"/>
      <c r="F464" s="124"/>
      <c r="G464" s="124"/>
      <c r="H464" s="124"/>
      <c r="I464" s="124"/>
      <c r="J464" s="124"/>
      <c r="K464" s="124"/>
      <c r="L464" s="124"/>
      <c r="M464" s="124"/>
      <c r="N464" s="124"/>
      <c r="O464" s="124"/>
      <c r="P464" s="124"/>
      <c r="Q464" s="124"/>
      <c r="R464" s="124"/>
      <c r="S464" s="124"/>
      <c r="T464" s="124"/>
      <c r="U464" s="124"/>
      <c r="V464" s="124"/>
      <c r="W464" s="124"/>
      <c r="X464" s="124"/>
      <c r="Y464" s="124"/>
      <c r="Z464" s="124"/>
    </row>
    <row r="465" spans="1:26" ht="15.75" thickBot="1">
      <c r="A465" s="124"/>
      <c r="B465" s="124"/>
      <c r="C465" s="124"/>
      <c r="D465" s="124"/>
      <c r="E465" s="124"/>
      <c r="F465" s="124"/>
      <c r="G465" s="124"/>
      <c r="H465" s="124"/>
      <c r="I465" s="124"/>
      <c r="J465" s="124"/>
      <c r="K465" s="124"/>
      <c r="L465" s="124"/>
      <c r="M465" s="124"/>
      <c r="N465" s="124"/>
      <c r="O465" s="124"/>
      <c r="P465" s="124"/>
      <c r="Q465" s="124"/>
      <c r="R465" s="124"/>
      <c r="S465" s="124"/>
      <c r="T465" s="124"/>
      <c r="U465" s="124"/>
      <c r="V465" s="124"/>
      <c r="W465" s="124"/>
      <c r="X465" s="124"/>
      <c r="Y465" s="124"/>
      <c r="Z465" s="124"/>
    </row>
    <row r="466" spans="1:26" ht="15.75" thickBot="1">
      <c r="A466" s="124"/>
      <c r="B466" s="124"/>
      <c r="C466" s="124"/>
      <c r="D466" s="124"/>
      <c r="E466" s="124"/>
      <c r="F466" s="124"/>
      <c r="G466" s="124"/>
      <c r="H466" s="124"/>
      <c r="I466" s="124"/>
      <c r="J466" s="124"/>
      <c r="K466" s="124"/>
      <c r="L466" s="124"/>
      <c r="M466" s="124"/>
      <c r="N466" s="124"/>
      <c r="O466" s="124"/>
      <c r="P466" s="124"/>
      <c r="Q466" s="124"/>
      <c r="R466" s="124"/>
      <c r="S466" s="124"/>
      <c r="T466" s="124"/>
      <c r="U466" s="124"/>
      <c r="V466" s="124"/>
      <c r="W466" s="124"/>
      <c r="X466" s="124"/>
      <c r="Y466" s="124"/>
      <c r="Z466" s="124"/>
    </row>
    <row r="467" spans="1:26" ht="15.75" thickBot="1">
      <c r="A467" s="124"/>
      <c r="B467" s="124"/>
      <c r="C467" s="124"/>
      <c r="D467" s="124"/>
      <c r="E467" s="124"/>
      <c r="F467" s="124"/>
      <c r="G467" s="124"/>
      <c r="H467" s="124"/>
      <c r="I467" s="124"/>
      <c r="J467" s="124"/>
      <c r="K467" s="124"/>
      <c r="L467" s="124"/>
      <c r="M467" s="124"/>
      <c r="N467" s="124"/>
      <c r="O467" s="124"/>
      <c r="P467" s="124"/>
      <c r="Q467" s="124"/>
      <c r="R467" s="124"/>
      <c r="S467" s="124"/>
      <c r="T467" s="124"/>
      <c r="U467" s="124"/>
      <c r="V467" s="124"/>
      <c r="W467" s="124"/>
      <c r="X467" s="124"/>
      <c r="Y467" s="124"/>
      <c r="Z467" s="124"/>
    </row>
    <row r="468" spans="1:26" ht="15.75" thickBot="1">
      <c r="A468" s="124"/>
      <c r="B468" s="124"/>
      <c r="C468" s="124"/>
      <c r="D468" s="124"/>
      <c r="E468" s="124"/>
      <c r="F468" s="124"/>
      <c r="G468" s="124"/>
      <c r="H468" s="124"/>
      <c r="I468" s="124"/>
      <c r="J468" s="124"/>
      <c r="K468" s="124"/>
      <c r="L468" s="124"/>
      <c r="M468" s="124"/>
      <c r="N468" s="124"/>
      <c r="O468" s="124"/>
      <c r="P468" s="124"/>
      <c r="Q468" s="124"/>
      <c r="R468" s="124"/>
      <c r="S468" s="124"/>
      <c r="T468" s="124"/>
      <c r="U468" s="124"/>
      <c r="V468" s="124"/>
      <c r="W468" s="124"/>
      <c r="X468" s="124"/>
      <c r="Y468" s="124"/>
      <c r="Z468" s="124"/>
    </row>
    <row r="469" spans="1:26" ht="15.75" thickBot="1">
      <c r="A469" s="124"/>
      <c r="B469" s="124"/>
      <c r="C469" s="124"/>
      <c r="D469" s="124"/>
      <c r="E469" s="124"/>
      <c r="F469" s="124"/>
      <c r="G469" s="124"/>
      <c r="H469" s="124"/>
      <c r="I469" s="124"/>
      <c r="J469" s="124"/>
      <c r="K469" s="124"/>
      <c r="L469" s="124"/>
      <c r="M469" s="124"/>
      <c r="N469" s="124"/>
      <c r="O469" s="124"/>
      <c r="P469" s="124"/>
      <c r="Q469" s="124"/>
      <c r="R469" s="124"/>
      <c r="S469" s="124"/>
      <c r="T469" s="124"/>
      <c r="U469" s="124"/>
      <c r="V469" s="124"/>
      <c r="W469" s="124"/>
      <c r="X469" s="124"/>
      <c r="Y469" s="124"/>
      <c r="Z469" s="124"/>
    </row>
    <row r="470" spans="1:26" ht="15.75" thickBot="1">
      <c r="A470" s="124"/>
      <c r="B470" s="124"/>
      <c r="C470" s="124"/>
      <c r="D470" s="124"/>
      <c r="E470" s="124"/>
      <c r="F470" s="124"/>
      <c r="G470" s="124"/>
      <c r="H470" s="124"/>
      <c r="I470" s="124"/>
      <c r="J470" s="124"/>
      <c r="K470" s="124"/>
      <c r="L470" s="124"/>
      <c r="M470" s="124"/>
      <c r="N470" s="124"/>
      <c r="O470" s="124"/>
      <c r="P470" s="124"/>
      <c r="Q470" s="124"/>
      <c r="R470" s="124"/>
      <c r="S470" s="124"/>
      <c r="T470" s="124"/>
      <c r="U470" s="124"/>
      <c r="V470" s="124"/>
      <c r="W470" s="124"/>
      <c r="X470" s="124"/>
      <c r="Y470" s="124"/>
      <c r="Z470" s="124"/>
    </row>
    <row r="471" spans="1:26" ht="15.75" thickBot="1">
      <c r="A471" s="124"/>
      <c r="B471" s="124"/>
      <c r="C471" s="124"/>
      <c r="D471" s="124"/>
      <c r="E471" s="124"/>
      <c r="F471" s="124"/>
      <c r="G471" s="124"/>
      <c r="H471" s="124"/>
      <c r="I471" s="124"/>
      <c r="J471" s="124"/>
      <c r="K471" s="124"/>
      <c r="L471" s="124"/>
      <c r="M471" s="124"/>
      <c r="N471" s="124"/>
      <c r="O471" s="124"/>
      <c r="P471" s="124"/>
      <c r="Q471" s="124"/>
      <c r="R471" s="124"/>
      <c r="S471" s="124"/>
      <c r="T471" s="124"/>
      <c r="U471" s="124"/>
      <c r="V471" s="124"/>
      <c r="W471" s="124"/>
      <c r="X471" s="124"/>
      <c r="Y471" s="124"/>
      <c r="Z471" s="124"/>
    </row>
    <row r="472" spans="1:26" ht="15.75" thickBot="1">
      <c r="A472" s="124"/>
      <c r="B472" s="124"/>
      <c r="C472" s="124"/>
      <c r="D472" s="124"/>
      <c r="E472" s="124"/>
      <c r="F472" s="124"/>
      <c r="G472" s="124"/>
      <c r="H472" s="124"/>
      <c r="I472" s="124"/>
      <c r="J472" s="124"/>
      <c r="K472" s="124"/>
      <c r="L472" s="124"/>
      <c r="M472" s="124"/>
      <c r="N472" s="124"/>
      <c r="O472" s="124"/>
      <c r="P472" s="124"/>
      <c r="Q472" s="124"/>
      <c r="R472" s="124"/>
      <c r="S472" s="124"/>
      <c r="T472" s="124"/>
      <c r="U472" s="124"/>
      <c r="V472" s="124"/>
      <c r="W472" s="124"/>
      <c r="X472" s="124"/>
      <c r="Y472" s="124"/>
      <c r="Z472" s="124"/>
    </row>
    <row r="473" spans="1:26" ht="15.75" thickBot="1">
      <c r="A473" s="124"/>
      <c r="B473" s="124"/>
      <c r="C473" s="124"/>
      <c r="D473" s="124"/>
      <c r="E473" s="124"/>
      <c r="F473" s="124"/>
      <c r="G473" s="124"/>
      <c r="H473" s="124"/>
      <c r="I473" s="124"/>
      <c r="J473" s="124"/>
      <c r="K473" s="124"/>
      <c r="L473" s="124"/>
      <c r="M473" s="124"/>
      <c r="N473" s="124"/>
      <c r="O473" s="124"/>
      <c r="P473" s="124"/>
      <c r="Q473" s="124"/>
      <c r="R473" s="124"/>
      <c r="S473" s="124"/>
      <c r="T473" s="124"/>
      <c r="U473" s="124"/>
      <c r="V473" s="124"/>
      <c r="W473" s="124"/>
      <c r="X473" s="124"/>
      <c r="Y473" s="124"/>
      <c r="Z473" s="124"/>
    </row>
    <row r="474" spans="1:26" ht="15.75" thickBot="1">
      <c r="A474" s="124"/>
      <c r="B474" s="124"/>
      <c r="C474" s="124"/>
      <c r="D474" s="124"/>
      <c r="E474" s="124"/>
      <c r="F474" s="124"/>
      <c r="G474" s="124"/>
      <c r="H474" s="124"/>
      <c r="I474" s="124"/>
      <c r="J474" s="124"/>
      <c r="K474" s="124"/>
      <c r="L474" s="124"/>
      <c r="M474" s="124"/>
      <c r="N474" s="124"/>
      <c r="O474" s="124"/>
      <c r="P474" s="124"/>
      <c r="Q474" s="124"/>
      <c r="R474" s="124"/>
      <c r="S474" s="124"/>
      <c r="T474" s="124"/>
      <c r="U474" s="124"/>
      <c r="V474" s="124"/>
      <c r="W474" s="124"/>
      <c r="X474" s="124"/>
      <c r="Y474" s="124"/>
      <c r="Z474" s="124"/>
    </row>
    <row r="475" spans="1:26" ht="15.75" thickBot="1">
      <c r="A475" s="124"/>
      <c r="B475" s="124"/>
      <c r="C475" s="124"/>
      <c r="D475" s="124"/>
      <c r="E475" s="124"/>
      <c r="F475" s="124"/>
      <c r="G475" s="124"/>
      <c r="H475" s="124"/>
      <c r="I475" s="124"/>
      <c r="J475" s="124"/>
      <c r="K475" s="124"/>
      <c r="L475" s="124"/>
      <c r="M475" s="124"/>
      <c r="N475" s="124"/>
      <c r="O475" s="124"/>
      <c r="P475" s="124"/>
      <c r="Q475" s="124"/>
      <c r="R475" s="124"/>
      <c r="S475" s="124"/>
      <c r="T475" s="124"/>
      <c r="U475" s="124"/>
      <c r="V475" s="124"/>
      <c r="W475" s="124"/>
      <c r="X475" s="124"/>
      <c r="Y475" s="124"/>
      <c r="Z475" s="124"/>
    </row>
    <row r="476" spans="1:26" ht="15.75" thickBot="1">
      <c r="A476" s="124"/>
      <c r="B476" s="124"/>
      <c r="C476" s="124"/>
      <c r="D476" s="124"/>
      <c r="E476" s="124"/>
      <c r="F476" s="124"/>
      <c r="G476" s="124"/>
      <c r="H476" s="124"/>
      <c r="I476" s="124"/>
      <c r="J476" s="124"/>
      <c r="K476" s="124"/>
      <c r="L476" s="124"/>
      <c r="M476" s="124"/>
      <c r="N476" s="124"/>
      <c r="O476" s="124"/>
      <c r="P476" s="124"/>
      <c r="Q476" s="124"/>
      <c r="R476" s="124"/>
      <c r="S476" s="124"/>
      <c r="T476" s="124"/>
      <c r="U476" s="124"/>
      <c r="V476" s="124"/>
      <c r="W476" s="124"/>
      <c r="X476" s="124"/>
      <c r="Y476" s="124"/>
      <c r="Z476" s="124"/>
    </row>
    <row r="477" spans="1:26" ht="15.75" thickBot="1">
      <c r="A477" s="124"/>
      <c r="B477" s="124"/>
      <c r="C477" s="124"/>
      <c r="D477" s="124"/>
      <c r="E477" s="124"/>
      <c r="F477" s="124"/>
      <c r="G477" s="124"/>
      <c r="H477" s="124"/>
      <c r="I477" s="124"/>
      <c r="J477" s="124"/>
      <c r="K477" s="124"/>
      <c r="L477" s="124"/>
      <c r="M477" s="124"/>
      <c r="N477" s="124"/>
      <c r="O477" s="124"/>
      <c r="P477" s="124"/>
      <c r="Q477" s="124"/>
      <c r="R477" s="124"/>
      <c r="S477" s="124"/>
      <c r="T477" s="124"/>
      <c r="U477" s="124"/>
      <c r="V477" s="124"/>
      <c r="W477" s="124"/>
      <c r="X477" s="124"/>
      <c r="Y477" s="124"/>
      <c r="Z477" s="124"/>
    </row>
    <row r="478" spans="1:26" ht="15.75" thickBot="1">
      <c r="A478" s="124"/>
      <c r="B478" s="124"/>
      <c r="C478" s="124"/>
      <c r="D478" s="124"/>
      <c r="E478" s="124"/>
      <c r="F478" s="124"/>
      <c r="G478" s="124"/>
      <c r="H478" s="124"/>
      <c r="I478" s="124"/>
      <c r="J478" s="124"/>
      <c r="K478" s="124"/>
      <c r="L478" s="124"/>
      <c r="M478" s="124"/>
      <c r="N478" s="124"/>
      <c r="O478" s="124"/>
      <c r="P478" s="124"/>
      <c r="Q478" s="124"/>
      <c r="R478" s="124"/>
      <c r="S478" s="124"/>
      <c r="T478" s="124"/>
      <c r="U478" s="124"/>
      <c r="V478" s="124"/>
      <c r="W478" s="124"/>
      <c r="X478" s="124"/>
      <c r="Y478" s="124"/>
      <c r="Z478" s="124"/>
    </row>
    <row r="479" spans="1:26" ht="15.75" thickBot="1">
      <c r="A479" s="124"/>
      <c r="B479" s="124"/>
      <c r="C479" s="124"/>
      <c r="D479" s="124"/>
      <c r="E479" s="124"/>
      <c r="F479" s="124"/>
      <c r="G479" s="124"/>
      <c r="H479" s="124"/>
      <c r="I479" s="124"/>
      <c r="J479" s="124"/>
      <c r="K479" s="124"/>
      <c r="L479" s="124"/>
      <c r="M479" s="124"/>
      <c r="N479" s="124"/>
      <c r="O479" s="124"/>
      <c r="P479" s="124"/>
      <c r="Q479" s="124"/>
      <c r="R479" s="124"/>
      <c r="S479" s="124"/>
      <c r="T479" s="124"/>
      <c r="U479" s="124"/>
      <c r="V479" s="124"/>
      <c r="W479" s="124"/>
      <c r="X479" s="124"/>
      <c r="Y479" s="124"/>
      <c r="Z479" s="124"/>
    </row>
    <row r="480" spans="1:26" ht="15.75" thickBot="1">
      <c r="A480" s="124"/>
      <c r="B480" s="124"/>
      <c r="C480" s="124"/>
      <c r="D480" s="124"/>
      <c r="E480" s="124"/>
      <c r="F480" s="124"/>
      <c r="G480" s="124"/>
      <c r="H480" s="124"/>
      <c r="I480" s="124"/>
      <c r="J480" s="124"/>
      <c r="K480" s="124"/>
      <c r="L480" s="124"/>
      <c r="M480" s="124"/>
      <c r="N480" s="124"/>
      <c r="O480" s="124"/>
      <c r="P480" s="124"/>
      <c r="Q480" s="124"/>
      <c r="R480" s="124"/>
      <c r="S480" s="124"/>
      <c r="T480" s="124"/>
      <c r="U480" s="124"/>
      <c r="V480" s="124"/>
      <c r="W480" s="124"/>
      <c r="X480" s="124"/>
      <c r="Y480" s="124"/>
      <c r="Z480" s="124"/>
    </row>
    <row r="481" spans="1:26" ht="15.75" thickBot="1">
      <c r="A481" s="124"/>
      <c r="B481" s="124"/>
      <c r="C481" s="124"/>
      <c r="D481" s="124"/>
      <c r="E481" s="124"/>
      <c r="F481" s="124"/>
      <c r="G481" s="124"/>
      <c r="H481" s="124"/>
      <c r="I481" s="124"/>
      <c r="J481" s="124"/>
      <c r="K481" s="124"/>
      <c r="L481" s="124"/>
      <c r="M481" s="124"/>
      <c r="N481" s="124"/>
      <c r="O481" s="124"/>
      <c r="P481" s="124"/>
      <c r="Q481" s="124"/>
      <c r="R481" s="124"/>
      <c r="S481" s="124"/>
      <c r="T481" s="124"/>
      <c r="U481" s="124"/>
      <c r="V481" s="124"/>
      <c r="W481" s="124"/>
      <c r="X481" s="124"/>
      <c r="Y481" s="124"/>
      <c r="Z481" s="124"/>
    </row>
    <row r="482" spans="1:26" ht="15.75" thickBot="1">
      <c r="A482" s="124"/>
      <c r="B482" s="124"/>
      <c r="C482" s="124"/>
      <c r="D482" s="124"/>
      <c r="E482" s="124"/>
      <c r="F482" s="124"/>
      <c r="G482" s="124"/>
      <c r="H482" s="124"/>
      <c r="I482" s="124"/>
      <c r="J482" s="124"/>
      <c r="K482" s="124"/>
      <c r="L482" s="124"/>
      <c r="M482" s="124"/>
      <c r="N482" s="124"/>
      <c r="O482" s="124"/>
      <c r="P482" s="124"/>
      <c r="Q482" s="124"/>
      <c r="R482" s="124"/>
      <c r="S482" s="124"/>
      <c r="T482" s="124"/>
      <c r="U482" s="124"/>
      <c r="V482" s="124"/>
      <c r="W482" s="124"/>
      <c r="X482" s="124"/>
      <c r="Y482" s="124"/>
      <c r="Z482" s="124"/>
    </row>
    <row r="483" spans="1:26" ht="15.75" thickBot="1">
      <c r="A483" s="124"/>
      <c r="B483" s="124"/>
      <c r="C483" s="124"/>
      <c r="D483" s="124"/>
      <c r="E483" s="124"/>
      <c r="F483" s="124"/>
      <c r="G483" s="124"/>
      <c r="H483" s="124"/>
      <c r="I483" s="124"/>
      <c r="J483" s="124"/>
      <c r="K483" s="124"/>
      <c r="L483" s="124"/>
      <c r="M483" s="124"/>
      <c r="N483" s="124"/>
      <c r="O483" s="124"/>
      <c r="P483" s="124"/>
      <c r="Q483" s="124"/>
      <c r="R483" s="124"/>
      <c r="S483" s="124"/>
      <c r="T483" s="124"/>
      <c r="U483" s="124"/>
      <c r="V483" s="124"/>
      <c r="W483" s="124"/>
      <c r="X483" s="124"/>
      <c r="Y483" s="124"/>
      <c r="Z483" s="124"/>
    </row>
    <row r="484" spans="1:26" ht="15.75" thickBot="1">
      <c r="A484" s="124"/>
      <c r="B484" s="124"/>
      <c r="C484" s="124"/>
      <c r="D484" s="124"/>
      <c r="E484" s="124"/>
      <c r="F484" s="124"/>
      <c r="G484" s="124"/>
      <c r="H484" s="124"/>
      <c r="I484" s="124"/>
      <c r="J484" s="124"/>
      <c r="K484" s="124"/>
      <c r="L484" s="124"/>
      <c r="M484" s="124"/>
      <c r="N484" s="124"/>
      <c r="O484" s="124"/>
      <c r="P484" s="124"/>
      <c r="Q484" s="124"/>
      <c r="R484" s="124"/>
      <c r="S484" s="124"/>
      <c r="T484" s="124"/>
      <c r="U484" s="124"/>
      <c r="V484" s="124"/>
      <c r="W484" s="124"/>
      <c r="X484" s="124"/>
      <c r="Y484" s="124"/>
      <c r="Z484" s="124"/>
    </row>
    <row r="485" spans="1:26" ht="15.75" thickBot="1">
      <c r="A485" s="124"/>
      <c r="B485" s="124"/>
      <c r="C485" s="124"/>
      <c r="D485" s="124"/>
      <c r="E485" s="124"/>
      <c r="F485" s="124"/>
      <c r="G485" s="124"/>
      <c r="H485" s="124"/>
      <c r="I485" s="124"/>
      <c r="J485" s="124"/>
      <c r="K485" s="124"/>
      <c r="L485" s="124"/>
      <c r="M485" s="124"/>
      <c r="N485" s="124"/>
      <c r="O485" s="124"/>
      <c r="P485" s="124"/>
      <c r="Q485" s="124"/>
      <c r="R485" s="124"/>
      <c r="S485" s="124"/>
      <c r="T485" s="124"/>
      <c r="U485" s="124"/>
      <c r="V485" s="124"/>
      <c r="W485" s="124"/>
      <c r="X485" s="124"/>
      <c r="Y485" s="124"/>
      <c r="Z485" s="124"/>
    </row>
    <row r="486" spans="1:26" ht="15.75" thickBot="1">
      <c r="A486" s="124"/>
      <c r="B486" s="124"/>
      <c r="C486" s="124"/>
      <c r="D486" s="124"/>
      <c r="E486" s="124"/>
      <c r="F486" s="124"/>
      <c r="G486" s="124"/>
      <c r="H486" s="124"/>
      <c r="I486" s="124"/>
      <c r="J486" s="124"/>
      <c r="K486" s="124"/>
      <c r="L486" s="124"/>
      <c r="M486" s="124"/>
      <c r="N486" s="124"/>
      <c r="O486" s="124"/>
      <c r="P486" s="124"/>
      <c r="Q486" s="124"/>
      <c r="R486" s="124"/>
      <c r="S486" s="124"/>
      <c r="T486" s="124"/>
      <c r="U486" s="124"/>
      <c r="V486" s="124"/>
      <c r="W486" s="124"/>
      <c r="X486" s="124"/>
      <c r="Y486" s="124"/>
      <c r="Z486" s="124"/>
    </row>
    <row r="487" spans="1:26" ht="15.75" thickBot="1">
      <c r="A487" s="124"/>
      <c r="B487" s="124"/>
      <c r="C487" s="124"/>
      <c r="D487" s="124"/>
      <c r="E487" s="124"/>
      <c r="F487" s="124"/>
      <c r="G487" s="124"/>
      <c r="H487" s="124"/>
      <c r="I487" s="124"/>
      <c r="J487" s="124"/>
      <c r="K487" s="124"/>
      <c r="L487" s="124"/>
      <c r="M487" s="124"/>
      <c r="N487" s="124"/>
      <c r="O487" s="124"/>
      <c r="P487" s="124"/>
      <c r="Q487" s="124"/>
      <c r="R487" s="124"/>
      <c r="S487" s="124"/>
      <c r="T487" s="124"/>
      <c r="U487" s="124"/>
      <c r="V487" s="124"/>
      <c r="W487" s="124"/>
      <c r="X487" s="124"/>
      <c r="Y487" s="124"/>
      <c r="Z487" s="124"/>
    </row>
    <row r="488" spans="1:26" ht="15.75" thickBot="1">
      <c r="A488" s="124"/>
      <c r="B488" s="124"/>
      <c r="C488" s="124"/>
      <c r="D488" s="124"/>
      <c r="E488" s="124"/>
      <c r="F488" s="124"/>
      <c r="G488" s="124"/>
      <c r="H488" s="124"/>
      <c r="I488" s="124"/>
      <c r="J488" s="124"/>
      <c r="K488" s="124"/>
      <c r="L488" s="124"/>
      <c r="M488" s="124"/>
      <c r="N488" s="124"/>
      <c r="O488" s="124"/>
      <c r="P488" s="124"/>
      <c r="Q488" s="124"/>
      <c r="R488" s="124"/>
      <c r="S488" s="124"/>
      <c r="T488" s="124"/>
      <c r="U488" s="124"/>
      <c r="V488" s="124"/>
      <c r="W488" s="124"/>
      <c r="X488" s="124"/>
      <c r="Y488" s="124"/>
      <c r="Z488" s="124"/>
    </row>
    <row r="489" spans="1:26" ht="15.75" thickBot="1">
      <c r="A489" s="124"/>
      <c r="B489" s="124"/>
      <c r="C489" s="124"/>
      <c r="D489" s="124"/>
      <c r="E489" s="124"/>
      <c r="F489" s="124"/>
      <c r="G489" s="124"/>
      <c r="H489" s="124"/>
      <c r="I489" s="124"/>
      <c r="J489" s="124"/>
      <c r="K489" s="124"/>
      <c r="L489" s="124"/>
      <c r="M489" s="124"/>
      <c r="N489" s="124"/>
      <c r="O489" s="124"/>
      <c r="P489" s="124"/>
      <c r="Q489" s="124"/>
      <c r="R489" s="124"/>
      <c r="S489" s="124"/>
      <c r="T489" s="124"/>
      <c r="U489" s="124"/>
      <c r="V489" s="124"/>
      <c r="W489" s="124"/>
      <c r="X489" s="124"/>
      <c r="Y489" s="124"/>
      <c r="Z489" s="124"/>
    </row>
    <row r="490" spans="1:26" ht="15.75" thickBot="1">
      <c r="A490" s="124"/>
      <c r="B490" s="124"/>
      <c r="C490" s="124"/>
      <c r="D490" s="124"/>
      <c r="E490" s="124"/>
      <c r="F490" s="124"/>
      <c r="G490" s="124"/>
      <c r="H490" s="124"/>
      <c r="I490" s="124"/>
      <c r="J490" s="124"/>
      <c r="K490" s="124"/>
      <c r="L490" s="124"/>
      <c r="M490" s="124"/>
      <c r="N490" s="124"/>
      <c r="O490" s="124"/>
      <c r="P490" s="124"/>
      <c r="Q490" s="124"/>
      <c r="R490" s="124"/>
      <c r="S490" s="124"/>
      <c r="T490" s="124"/>
      <c r="U490" s="124"/>
      <c r="V490" s="124"/>
      <c r="W490" s="124"/>
      <c r="X490" s="124"/>
      <c r="Y490" s="124"/>
      <c r="Z490" s="124"/>
    </row>
    <row r="491" spans="1:26" ht="15.75" thickBot="1">
      <c r="A491" s="124"/>
      <c r="B491" s="124"/>
      <c r="C491" s="124"/>
      <c r="D491" s="124"/>
      <c r="E491" s="124"/>
      <c r="F491" s="124"/>
      <c r="G491" s="124"/>
      <c r="H491" s="124"/>
      <c r="I491" s="124"/>
      <c r="J491" s="124"/>
      <c r="K491" s="124"/>
      <c r="L491" s="124"/>
      <c r="M491" s="124"/>
      <c r="N491" s="124"/>
      <c r="O491" s="124"/>
      <c r="P491" s="124"/>
      <c r="Q491" s="124"/>
      <c r="R491" s="124"/>
      <c r="S491" s="124"/>
      <c r="T491" s="124"/>
      <c r="U491" s="124"/>
      <c r="V491" s="124"/>
      <c r="W491" s="124"/>
      <c r="X491" s="124"/>
      <c r="Y491" s="124"/>
      <c r="Z491" s="124"/>
    </row>
    <row r="492" spans="1:26" ht="15.75" thickBot="1">
      <c r="A492" s="124"/>
      <c r="B492" s="124"/>
      <c r="C492" s="124"/>
      <c r="D492" s="124"/>
      <c r="E492" s="124"/>
      <c r="F492" s="124"/>
      <c r="G492" s="124"/>
      <c r="H492" s="124"/>
      <c r="I492" s="124"/>
      <c r="J492" s="124"/>
      <c r="K492" s="124"/>
      <c r="L492" s="124"/>
      <c r="M492" s="124"/>
      <c r="N492" s="124"/>
      <c r="O492" s="124"/>
      <c r="P492" s="124"/>
      <c r="Q492" s="124"/>
      <c r="R492" s="124"/>
      <c r="S492" s="124"/>
      <c r="T492" s="124"/>
      <c r="U492" s="124"/>
      <c r="V492" s="124"/>
      <c r="W492" s="124"/>
      <c r="X492" s="124"/>
      <c r="Y492" s="124"/>
      <c r="Z492" s="124"/>
    </row>
    <row r="493" spans="1:26" ht="15.75" thickBot="1">
      <c r="A493" s="124"/>
      <c r="B493" s="124"/>
      <c r="C493" s="124"/>
      <c r="D493" s="124"/>
      <c r="E493" s="124"/>
      <c r="F493" s="124"/>
      <c r="G493" s="124"/>
      <c r="H493" s="124"/>
      <c r="I493" s="124"/>
      <c r="J493" s="124"/>
      <c r="K493" s="124"/>
      <c r="L493" s="124"/>
      <c r="M493" s="124"/>
      <c r="N493" s="124"/>
      <c r="O493" s="124"/>
      <c r="P493" s="124"/>
      <c r="Q493" s="124"/>
      <c r="R493" s="124"/>
      <c r="S493" s="124"/>
      <c r="T493" s="124"/>
      <c r="U493" s="124"/>
      <c r="V493" s="124"/>
      <c r="W493" s="124"/>
      <c r="X493" s="124"/>
      <c r="Y493" s="124"/>
      <c r="Z493" s="124"/>
    </row>
    <row r="494" spans="1:26" ht="15.75" thickBot="1">
      <c r="A494" s="124"/>
      <c r="B494" s="124"/>
      <c r="C494" s="124"/>
      <c r="D494" s="124"/>
      <c r="E494" s="124"/>
      <c r="F494" s="124"/>
      <c r="G494" s="124"/>
      <c r="H494" s="124"/>
      <c r="I494" s="124"/>
      <c r="J494" s="124"/>
      <c r="K494" s="124"/>
      <c r="L494" s="124"/>
      <c r="M494" s="124"/>
      <c r="N494" s="124"/>
      <c r="O494" s="124"/>
      <c r="P494" s="124"/>
      <c r="Q494" s="124"/>
      <c r="R494" s="124"/>
      <c r="S494" s="124"/>
      <c r="T494" s="124"/>
      <c r="U494" s="124"/>
      <c r="V494" s="124"/>
      <c r="W494" s="124"/>
      <c r="X494" s="124"/>
      <c r="Y494" s="124"/>
      <c r="Z494" s="124"/>
    </row>
    <row r="495" spans="1:26" ht="15.75" thickBot="1">
      <c r="A495" s="124"/>
      <c r="B495" s="124"/>
      <c r="C495" s="124"/>
      <c r="D495" s="124"/>
      <c r="E495" s="124"/>
      <c r="F495" s="124"/>
      <c r="G495" s="124"/>
      <c r="H495" s="124"/>
      <c r="I495" s="124"/>
      <c r="J495" s="124"/>
      <c r="K495" s="124"/>
      <c r="L495" s="124"/>
      <c r="M495" s="124"/>
      <c r="N495" s="124"/>
      <c r="O495" s="124"/>
      <c r="P495" s="124"/>
      <c r="Q495" s="124"/>
      <c r="R495" s="124"/>
      <c r="S495" s="124"/>
      <c r="T495" s="124"/>
      <c r="U495" s="124"/>
      <c r="V495" s="124"/>
      <c r="W495" s="124"/>
      <c r="X495" s="124"/>
      <c r="Y495" s="124"/>
      <c r="Z495" s="124"/>
    </row>
    <row r="496" spans="1:26" ht="15.75" thickBot="1">
      <c r="A496" s="124"/>
      <c r="B496" s="124"/>
      <c r="C496" s="124"/>
      <c r="D496" s="124"/>
      <c r="E496" s="124"/>
      <c r="F496" s="124"/>
      <c r="G496" s="124"/>
      <c r="H496" s="124"/>
      <c r="I496" s="124"/>
      <c r="J496" s="124"/>
      <c r="K496" s="124"/>
      <c r="L496" s="124"/>
      <c r="M496" s="124"/>
      <c r="N496" s="124"/>
      <c r="O496" s="124"/>
      <c r="P496" s="124"/>
      <c r="Q496" s="124"/>
      <c r="R496" s="124"/>
      <c r="S496" s="124"/>
      <c r="T496" s="124"/>
      <c r="U496" s="124"/>
      <c r="V496" s="124"/>
      <c r="W496" s="124"/>
      <c r="X496" s="124"/>
      <c r="Y496" s="124"/>
      <c r="Z496" s="124"/>
    </row>
    <row r="497" spans="1:26" ht="15.75" thickBot="1">
      <c r="A497" s="124"/>
      <c r="B497" s="124"/>
      <c r="C497" s="124"/>
      <c r="D497" s="124"/>
      <c r="E497" s="124"/>
      <c r="F497" s="124"/>
      <c r="G497" s="124"/>
      <c r="H497" s="124"/>
      <c r="I497" s="124"/>
      <c r="J497" s="124"/>
      <c r="K497" s="124"/>
      <c r="L497" s="124"/>
      <c r="M497" s="124"/>
      <c r="N497" s="124"/>
      <c r="O497" s="124"/>
      <c r="P497" s="124"/>
      <c r="Q497" s="124"/>
      <c r="R497" s="124"/>
      <c r="S497" s="124"/>
      <c r="T497" s="124"/>
      <c r="U497" s="124"/>
      <c r="V497" s="124"/>
      <c r="W497" s="124"/>
      <c r="X497" s="124"/>
      <c r="Y497" s="124"/>
      <c r="Z497" s="124"/>
    </row>
    <row r="498" spans="1:26" ht="15.75" thickBot="1">
      <c r="A498" s="124"/>
      <c r="B498" s="124"/>
      <c r="C498" s="124"/>
      <c r="D498" s="124"/>
      <c r="E498" s="124"/>
      <c r="F498" s="124"/>
      <c r="G498" s="124"/>
      <c r="H498" s="124"/>
      <c r="I498" s="124"/>
      <c r="J498" s="124"/>
      <c r="K498" s="124"/>
      <c r="L498" s="124"/>
      <c r="M498" s="124"/>
      <c r="N498" s="124"/>
      <c r="O498" s="124"/>
      <c r="P498" s="124"/>
      <c r="Q498" s="124"/>
      <c r="R498" s="124"/>
      <c r="S498" s="124"/>
      <c r="T498" s="124"/>
      <c r="U498" s="124"/>
      <c r="V498" s="124"/>
      <c r="W498" s="124"/>
      <c r="X498" s="124"/>
      <c r="Y498" s="124"/>
      <c r="Z498" s="124"/>
    </row>
    <row r="499" spans="1:26" ht="15.75" thickBot="1">
      <c r="A499" s="124"/>
      <c r="B499" s="124"/>
      <c r="C499" s="124"/>
      <c r="D499" s="124"/>
      <c r="E499" s="124"/>
      <c r="F499" s="124"/>
      <c r="G499" s="124"/>
      <c r="H499" s="124"/>
      <c r="I499" s="124"/>
      <c r="J499" s="124"/>
      <c r="K499" s="124"/>
      <c r="L499" s="124"/>
      <c r="M499" s="124"/>
      <c r="N499" s="124"/>
      <c r="O499" s="124"/>
      <c r="P499" s="124"/>
      <c r="Q499" s="124"/>
      <c r="R499" s="124"/>
      <c r="S499" s="124"/>
      <c r="T499" s="124"/>
      <c r="U499" s="124"/>
      <c r="V499" s="124"/>
      <c r="W499" s="124"/>
      <c r="X499" s="124"/>
      <c r="Y499" s="124"/>
      <c r="Z499" s="124"/>
    </row>
    <row r="500" spans="1:26" ht="15.75" thickBot="1">
      <c r="A500" s="124"/>
      <c r="B500" s="124"/>
      <c r="C500" s="124"/>
      <c r="D500" s="124"/>
      <c r="E500" s="124"/>
      <c r="F500" s="124"/>
      <c r="G500" s="124"/>
      <c r="H500" s="124"/>
      <c r="I500" s="124"/>
      <c r="J500" s="124"/>
      <c r="K500" s="124"/>
      <c r="L500" s="124"/>
      <c r="M500" s="124"/>
      <c r="N500" s="124"/>
      <c r="O500" s="124"/>
      <c r="P500" s="124"/>
      <c r="Q500" s="124"/>
      <c r="R500" s="124"/>
      <c r="S500" s="124"/>
      <c r="T500" s="124"/>
      <c r="U500" s="124"/>
      <c r="V500" s="124"/>
      <c r="W500" s="124"/>
      <c r="X500" s="124"/>
      <c r="Y500" s="124"/>
      <c r="Z500" s="124"/>
    </row>
    <row r="501" spans="1:26" ht="15.75" thickBot="1">
      <c r="A501" s="124"/>
      <c r="B501" s="124"/>
      <c r="C501" s="124"/>
      <c r="D501" s="124"/>
      <c r="E501" s="124"/>
      <c r="F501" s="124"/>
      <c r="G501" s="124"/>
      <c r="H501" s="124"/>
      <c r="I501" s="124"/>
      <c r="J501" s="124"/>
      <c r="K501" s="124"/>
      <c r="L501" s="124"/>
      <c r="M501" s="124"/>
      <c r="N501" s="124"/>
      <c r="O501" s="124"/>
      <c r="P501" s="124"/>
      <c r="Q501" s="124"/>
      <c r="R501" s="124"/>
      <c r="S501" s="124"/>
      <c r="T501" s="124"/>
      <c r="U501" s="124"/>
      <c r="V501" s="124"/>
      <c r="W501" s="124"/>
      <c r="X501" s="124"/>
      <c r="Y501" s="124"/>
      <c r="Z501" s="124"/>
    </row>
    <row r="502" spans="1:26" ht="15.75" thickBot="1">
      <c r="A502" s="124"/>
      <c r="B502" s="124"/>
      <c r="C502" s="124"/>
      <c r="D502" s="124"/>
      <c r="E502" s="124"/>
      <c r="F502" s="124"/>
      <c r="G502" s="124"/>
      <c r="H502" s="124"/>
      <c r="I502" s="124"/>
      <c r="J502" s="124"/>
      <c r="K502" s="124"/>
      <c r="L502" s="124"/>
      <c r="M502" s="124"/>
      <c r="N502" s="124"/>
      <c r="O502" s="124"/>
      <c r="P502" s="124"/>
      <c r="Q502" s="124"/>
      <c r="R502" s="124"/>
      <c r="S502" s="124"/>
      <c r="T502" s="124"/>
      <c r="U502" s="124"/>
      <c r="V502" s="124"/>
      <c r="W502" s="124"/>
      <c r="X502" s="124"/>
      <c r="Y502" s="124"/>
      <c r="Z502" s="124"/>
    </row>
    <row r="503" spans="1:26" ht="15.75" thickBot="1">
      <c r="A503" s="124"/>
      <c r="B503" s="124"/>
      <c r="C503" s="124"/>
      <c r="D503" s="124"/>
      <c r="E503" s="124"/>
      <c r="F503" s="124"/>
      <c r="G503" s="124"/>
      <c r="H503" s="124"/>
      <c r="I503" s="124"/>
      <c r="J503" s="124"/>
      <c r="K503" s="124"/>
      <c r="L503" s="124"/>
      <c r="M503" s="124"/>
      <c r="N503" s="124"/>
      <c r="O503" s="124"/>
      <c r="P503" s="124"/>
      <c r="Q503" s="124"/>
      <c r="R503" s="124"/>
      <c r="S503" s="124"/>
      <c r="T503" s="124"/>
      <c r="U503" s="124"/>
      <c r="V503" s="124"/>
      <c r="W503" s="124"/>
      <c r="X503" s="124"/>
      <c r="Y503" s="124"/>
      <c r="Z503" s="124"/>
    </row>
    <row r="504" spans="1:26" ht="15.75" thickBot="1">
      <c r="A504" s="124"/>
      <c r="B504" s="124"/>
      <c r="C504" s="124"/>
      <c r="D504" s="124"/>
      <c r="E504" s="124"/>
      <c r="F504" s="124"/>
      <c r="G504" s="124"/>
      <c r="H504" s="124"/>
      <c r="I504" s="124"/>
      <c r="J504" s="124"/>
      <c r="K504" s="124"/>
      <c r="L504" s="124"/>
      <c r="M504" s="124"/>
      <c r="N504" s="124"/>
      <c r="O504" s="124"/>
      <c r="P504" s="124"/>
      <c r="Q504" s="124"/>
      <c r="R504" s="124"/>
      <c r="S504" s="124"/>
      <c r="T504" s="124"/>
      <c r="U504" s="124"/>
      <c r="V504" s="124"/>
      <c r="W504" s="124"/>
      <c r="X504" s="124"/>
      <c r="Y504" s="124"/>
      <c r="Z504" s="124"/>
    </row>
    <row r="505" spans="1:26" ht="15.75" thickBot="1">
      <c r="A505" s="124"/>
      <c r="B505" s="124"/>
      <c r="C505" s="124"/>
      <c r="D505" s="124"/>
      <c r="E505" s="124"/>
      <c r="F505" s="124"/>
      <c r="G505" s="124"/>
      <c r="H505" s="124"/>
      <c r="I505" s="124"/>
      <c r="J505" s="124"/>
      <c r="K505" s="124"/>
      <c r="L505" s="124"/>
      <c r="M505" s="124"/>
      <c r="N505" s="124"/>
      <c r="O505" s="124"/>
      <c r="P505" s="124"/>
      <c r="Q505" s="124"/>
      <c r="R505" s="124"/>
      <c r="S505" s="124"/>
      <c r="T505" s="124"/>
      <c r="U505" s="124"/>
      <c r="V505" s="124"/>
      <c r="W505" s="124"/>
      <c r="X505" s="124"/>
      <c r="Y505" s="124"/>
      <c r="Z505" s="124"/>
    </row>
    <row r="506" spans="1:26" ht="15.75" thickBot="1">
      <c r="A506" s="124"/>
      <c r="B506" s="124"/>
      <c r="C506" s="124"/>
      <c r="D506" s="124"/>
      <c r="E506" s="124"/>
      <c r="F506" s="124"/>
      <c r="G506" s="124"/>
      <c r="H506" s="124"/>
      <c r="I506" s="124"/>
      <c r="J506" s="124"/>
      <c r="K506" s="124"/>
      <c r="L506" s="124"/>
      <c r="M506" s="124"/>
      <c r="N506" s="124"/>
      <c r="O506" s="124"/>
      <c r="P506" s="124"/>
      <c r="Q506" s="124"/>
      <c r="R506" s="124"/>
      <c r="S506" s="124"/>
      <c r="T506" s="124"/>
      <c r="U506" s="124"/>
      <c r="V506" s="124"/>
      <c r="W506" s="124"/>
      <c r="X506" s="124"/>
      <c r="Y506" s="124"/>
      <c r="Z506" s="124"/>
    </row>
    <row r="507" spans="1:26" ht="15.75" thickBot="1">
      <c r="A507" s="124"/>
      <c r="B507" s="124"/>
      <c r="C507" s="124"/>
      <c r="D507" s="124"/>
      <c r="E507" s="124"/>
      <c r="F507" s="124"/>
      <c r="G507" s="124"/>
      <c r="H507" s="124"/>
      <c r="I507" s="124"/>
      <c r="J507" s="124"/>
      <c r="K507" s="124"/>
      <c r="L507" s="124"/>
      <c r="M507" s="124"/>
      <c r="N507" s="124"/>
      <c r="O507" s="124"/>
      <c r="P507" s="124"/>
      <c r="Q507" s="124"/>
      <c r="R507" s="124"/>
      <c r="S507" s="124"/>
      <c r="T507" s="124"/>
      <c r="U507" s="124"/>
      <c r="V507" s="124"/>
      <c r="W507" s="124"/>
      <c r="X507" s="124"/>
      <c r="Y507" s="124"/>
      <c r="Z507" s="124"/>
    </row>
    <row r="508" spans="1:26" ht="15.75" thickBot="1">
      <c r="A508" s="124"/>
      <c r="B508" s="124"/>
      <c r="C508" s="124"/>
      <c r="D508" s="124"/>
      <c r="E508" s="124"/>
      <c r="F508" s="124"/>
      <c r="G508" s="124"/>
      <c r="H508" s="124"/>
      <c r="I508" s="124"/>
      <c r="J508" s="124"/>
      <c r="K508" s="124"/>
      <c r="L508" s="124"/>
      <c r="M508" s="124"/>
      <c r="N508" s="124"/>
      <c r="O508" s="124"/>
      <c r="P508" s="124"/>
      <c r="Q508" s="124"/>
      <c r="R508" s="124"/>
      <c r="S508" s="124"/>
      <c r="T508" s="124"/>
      <c r="U508" s="124"/>
      <c r="V508" s="124"/>
      <c r="W508" s="124"/>
      <c r="X508" s="124"/>
      <c r="Y508" s="124"/>
      <c r="Z508" s="124"/>
    </row>
    <row r="509" spans="1:26" ht="15.75" thickBot="1">
      <c r="A509" s="124"/>
      <c r="B509" s="124"/>
      <c r="C509" s="124"/>
      <c r="D509" s="124"/>
      <c r="E509" s="124"/>
      <c r="F509" s="124"/>
      <c r="G509" s="124"/>
      <c r="H509" s="124"/>
      <c r="I509" s="124"/>
      <c r="J509" s="124"/>
      <c r="K509" s="124"/>
      <c r="L509" s="124"/>
      <c r="M509" s="124"/>
      <c r="N509" s="124"/>
      <c r="O509" s="124"/>
      <c r="P509" s="124"/>
      <c r="Q509" s="124"/>
      <c r="R509" s="124"/>
      <c r="S509" s="124"/>
      <c r="T509" s="124"/>
      <c r="U509" s="124"/>
      <c r="V509" s="124"/>
      <c r="W509" s="124"/>
      <c r="X509" s="124"/>
      <c r="Y509" s="124"/>
      <c r="Z509" s="124"/>
    </row>
    <row r="510" spans="1:26" ht="15.75" thickBot="1">
      <c r="A510" s="124"/>
      <c r="B510" s="124"/>
      <c r="C510" s="124"/>
      <c r="D510" s="124"/>
      <c r="E510" s="124"/>
      <c r="F510" s="124"/>
      <c r="G510" s="124"/>
      <c r="H510" s="124"/>
      <c r="I510" s="124"/>
      <c r="J510" s="124"/>
      <c r="K510" s="124"/>
      <c r="L510" s="124"/>
      <c r="M510" s="124"/>
      <c r="N510" s="124"/>
      <c r="O510" s="124"/>
      <c r="P510" s="124"/>
      <c r="Q510" s="124"/>
      <c r="R510" s="124"/>
      <c r="S510" s="124"/>
      <c r="T510" s="124"/>
      <c r="U510" s="124"/>
      <c r="V510" s="124"/>
      <c r="W510" s="124"/>
      <c r="X510" s="124"/>
      <c r="Y510" s="124"/>
      <c r="Z510" s="124"/>
    </row>
    <row r="511" spans="1:26" ht="15.75" thickBot="1">
      <c r="A511" s="124"/>
      <c r="B511" s="124"/>
      <c r="C511" s="124"/>
      <c r="D511" s="124"/>
      <c r="E511" s="124"/>
      <c r="F511" s="124"/>
      <c r="G511" s="124"/>
      <c r="H511" s="124"/>
      <c r="I511" s="124"/>
      <c r="J511" s="124"/>
      <c r="K511" s="124"/>
      <c r="L511" s="124"/>
      <c r="M511" s="124"/>
      <c r="N511" s="124"/>
      <c r="O511" s="124"/>
      <c r="P511" s="124"/>
      <c r="Q511" s="124"/>
      <c r="R511" s="124"/>
      <c r="S511" s="124"/>
      <c r="T511" s="124"/>
      <c r="U511" s="124"/>
      <c r="V511" s="124"/>
      <c r="W511" s="124"/>
      <c r="X511" s="124"/>
      <c r="Y511" s="124"/>
      <c r="Z511" s="124"/>
    </row>
    <row r="512" spans="1:26" ht="15.75" thickBot="1">
      <c r="A512" s="124"/>
      <c r="B512" s="124"/>
      <c r="C512" s="124"/>
      <c r="D512" s="124"/>
      <c r="E512" s="124"/>
      <c r="F512" s="124"/>
      <c r="G512" s="124"/>
      <c r="H512" s="124"/>
      <c r="I512" s="124"/>
      <c r="J512" s="124"/>
      <c r="K512" s="124"/>
      <c r="L512" s="124"/>
      <c r="M512" s="124"/>
      <c r="N512" s="124"/>
      <c r="O512" s="124"/>
      <c r="P512" s="124"/>
      <c r="Q512" s="124"/>
      <c r="R512" s="124"/>
      <c r="S512" s="124"/>
      <c r="T512" s="124"/>
      <c r="U512" s="124"/>
      <c r="V512" s="124"/>
      <c r="W512" s="124"/>
      <c r="X512" s="124"/>
      <c r="Y512" s="124"/>
      <c r="Z512" s="124"/>
    </row>
    <row r="513" spans="1:26" ht="15.75" thickBot="1">
      <c r="A513" s="124"/>
      <c r="B513" s="124"/>
      <c r="C513" s="124"/>
      <c r="D513" s="124"/>
      <c r="E513" s="124"/>
      <c r="F513" s="124"/>
      <c r="G513" s="124"/>
      <c r="H513" s="124"/>
      <c r="I513" s="124"/>
      <c r="J513" s="124"/>
      <c r="K513" s="124"/>
      <c r="L513" s="124"/>
      <c r="M513" s="124"/>
      <c r="N513" s="124"/>
      <c r="O513" s="124"/>
      <c r="P513" s="124"/>
      <c r="Q513" s="124"/>
      <c r="R513" s="124"/>
      <c r="S513" s="124"/>
      <c r="T513" s="124"/>
      <c r="U513" s="124"/>
      <c r="V513" s="124"/>
      <c r="W513" s="124"/>
      <c r="X513" s="124"/>
      <c r="Y513" s="124"/>
      <c r="Z513" s="124"/>
    </row>
    <row r="514" spans="1:26" ht="15.75" thickBot="1">
      <c r="A514" s="124"/>
      <c r="B514" s="124"/>
      <c r="C514" s="124"/>
      <c r="D514" s="124"/>
      <c r="E514" s="124"/>
      <c r="F514" s="124"/>
      <c r="G514" s="124"/>
      <c r="H514" s="124"/>
      <c r="I514" s="124"/>
      <c r="J514" s="124"/>
      <c r="K514" s="124"/>
      <c r="L514" s="124"/>
      <c r="M514" s="124"/>
      <c r="N514" s="124"/>
      <c r="O514" s="124"/>
      <c r="P514" s="124"/>
      <c r="Q514" s="124"/>
      <c r="R514" s="124"/>
      <c r="S514" s="124"/>
      <c r="T514" s="124"/>
      <c r="U514" s="124"/>
      <c r="V514" s="124"/>
      <c r="W514" s="124"/>
      <c r="X514" s="124"/>
      <c r="Y514" s="124"/>
      <c r="Z514" s="124"/>
    </row>
    <row r="515" spans="1:26" ht="15.75" thickBot="1">
      <c r="A515" s="124"/>
      <c r="B515" s="124"/>
      <c r="C515" s="124"/>
      <c r="D515" s="124"/>
      <c r="E515" s="124"/>
      <c r="F515" s="124"/>
      <c r="G515" s="124"/>
      <c r="H515" s="124"/>
      <c r="I515" s="124"/>
      <c r="J515" s="124"/>
      <c r="K515" s="124"/>
      <c r="L515" s="124"/>
      <c r="M515" s="124"/>
      <c r="N515" s="124"/>
      <c r="O515" s="124"/>
      <c r="P515" s="124"/>
      <c r="Q515" s="124"/>
      <c r="R515" s="124"/>
      <c r="S515" s="124"/>
      <c r="T515" s="124"/>
      <c r="U515" s="124"/>
      <c r="V515" s="124"/>
      <c r="W515" s="124"/>
      <c r="X515" s="124"/>
      <c r="Y515" s="124"/>
      <c r="Z515" s="124"/>
    </row>
    <row r="516" spans="1:26" ht="15.75" thickBot="1">
      <c r="A516" s="124"/>
      <c r="B516" s="124"/>
      <c r="C516" s="124"/>
      <c r="D516" s="124"/>
      <c r="E516" s="124"/>
      <c r="F516" s="124"/>
      <c r="G516" s="124"/>
      <c r="H516" s="124"/>
      <c r="I516" s="124"/>
      <c r="J516" s="124"/>
      <c r="K516" s="124"/>
      <c r="L516" s="124"/>
      <c r="M516" s="124"/>
      <c r="N516" s="124"/>
      <c r="O516" s="124"/>
      <c r="P516" s="124"/>
      <c r="Q516" s="124"/>
      <c r="R516" s="124"/>
      <c r="S516" s="124"/>
      <c r="T516" s="124"/>
      <c r="U516" s="124"/>
      <c r="V516" s="124"/>
      <c r="W516" s="124"/>
      <c r="X516" s="124"/>
      <c r="Y516" s="124"/>
      <c r="Z516" s="124"/>
    </row>
    <row r="517" spans="1:26" ht="15.75" thickBot="1">
      <c r="A517" s="124"/>
      <c r="B517" s="124"/>
      <c r="C517" s="124"/>
      <c r="D517" s="124"/>
      <c r="E517" s="124"/>
      <c r="F517" s="124"/>
      <c r="G517" s="124"/>
      <c r="H517" s="124"/>
      <c r="I517" s="124"/>
      <c r="J517" s="124"/>
      <c r="K517" s="124"/>
      <c r="L517" s="124"/>
      <c r="M517" s="124"/>
      <c r="N517" s="124"/>
      <c r="O517" s="124"/>
      <c r="P517" s="124"/>
      <c r="Q517" s="124"/>
      <c r="R517" s="124"/>
      <c r="S517" s="124"/>
      <c r="T517" s="124"/>
      <c r="U517" s="124"/>
      <c r="V517" s="124"/>
      <c r="W517" s="124"/>
      <c r="X517" s="124"/>
      <c r="Y517" s="124"/>
      <c r="Z517" s="124"/>
    </row>
    <row r="518" spans="1:26" ht="15.75" thickBot="1">
      <c r="A518" s="124"/>
      <c r="B518" s="124"/>
      <c r="C518" s="124"/>
      <c r="D518" s="124"/>
      <c r="E518" s="124"/>
      <c r="F518" s="124"/>
      <c r="G518" s="124"/>
      <c r="H518" s="124"/>
      <c r="I518" s="124"/>
      <c r="J518" s="124"/>
      <c r="K518" s="124"/>
      <c r="L518" s="124"/>
      <c r="M518" s="124"/>
      <c r="N518" s="124"/>
      <c r="O518" s="124"/>
      <c r="P518" s="124"/>
      <c r="Q518" s="124"/>
      <c r="R518" s="124"/>
      <c r="S518" s="124"/>
      <c r="T518" s="124"/>
      <c r="U518" s="124"/>
      <c r="V518" s="124"/>
      <c r="W518" s="124"/>
      <c r="X518" s="124"/>
      <c r="Y518" s="124"/>
      <c r="Z518" s="124"/>
    </row>
    <row r="519" spans="1:26" ht="15.75" thickBot="1">
      <c r="A519" s="124"/>
      <c r="B519" s="124"/>
      <c r="C519" s="124"/>
      <c r="D519" s="124"/>
      <c r="E519" s="124"/>
      <c r="F519" s="124"/>
      <c r="G519" s="124"/>
      <c r="H519" s="124"/>
      <c r="I519" s="124"/>
      <c r="J519" s="124"/>
      <c r="K519" s="124"/>
      <c r="L519" s="124"/>
      <c r="M519" s="124"/>
      <c r="N519" s="124"/>
      <c r="O519" s="124"/>
      <c r="P519" s="124"/>
      <c r="Q519" s="124"/>
      <c r="R519" s="124"/>
      <c r="S519" s="124"/>
      <c r="T519" s="124"/>
      <c r="U519" s="124"/>
      <c r="V519" s="124"/>
      <c r="W519" s="124"/>
      <c r="X519" s="124"/>
      <c r="Y519" s="124"/>
      <c r="Z519" s="124"/>
    </row>
    <row r="520" spans="1:26" ht="15.75" thickBot="1">
      <c r="A520" s="124"/>
      <c r="B520" s="124"/>
      <c r="C520" s="124"/>
      <c r="D520" s="124"/>
      <c r="E520" s="124"/>
      <c r="F520" s="124"/>
      <c r="G520" s="124"/>
      <c r="H520" s="124"/>
      <c r="I520" s="124"/>
      <c r="J520" s="124"/>
      <c r="K520" s="124"/>
      <c r="L520" s="124"/>
      <c r="M520" s="124"/>
      <c r="N520" s="124"/>
      <c r="O520" s="124"/>
      <c r="P520" s="124"/>
      <c r="Q520" s="124"/>
      <c r="R520" s="124"/>
      <c r="S520" s="124"/>
      <c r="T520" s="124"/>
      <c r="U520" s="124"/>
      <c r="V520" s="124"/>
      <c r="W520" s="124"/>
      <c r="X520" s="124"/>
      <c r="Y520" s="124"/>
      <c r="Z520" s="124"/>
    </row>
    <row r="521" spans="1:26" ht="15.75" thickBot="1">
      <c r="A521" s="124"/>
      <c r="B521" s="124"/>
      <c r="C521" s="124"/>
      <c r="D521" s="124"/>
      <c r="E521" s="124"/>
      <c r="F521" s="124"/>
      <c r="G521" s="124"/>
      <c r="H521" s="124"/>
      <c r="I521" s="124"/>
      <c r="J521" s="124"/>
      <c r="K521" s="124"/>
      <c r="L521" s="124"/>
      <c r="M521" s="124"/>
      <c r="N521" s="124"/>
      <c r="O521" s="124"/>
      <c r="P521" s="124"/>
      <c r="Q521" s="124"/>
      <c r="R521" s="124"/>
      <c r="S521" s="124"/>
      <c r="T521" s="124"/>
      <c r="U521" s="124"/>
      <c r="V521" s="124"/>
      <c r="W521" s="124"/>
      <c r="X521" s="124"/>
      <c r="Y521" s="124"/>
      <c r="Z521" s="124"/>
    </row>
    <row r="522" spans="1:26" ht="15.75" thickBot="1">
      <c r="A522" s="124"/>
      <c r="B522" s="124"/>
      <c r="C522" s="124"/>
      <c r="D522" s="124"/>
      <c r="E522" s="124"/>
      <c r="F522" s="124"/>
      <c r="G522" s="124"/>
      <c r="H522" s="124"/>
      <c r="I522" s="124"/>
      <c r="J522" s="124"/>
      <c r="K522" s="124"/>
      <c r="L522" s="124"/>
      <c r="M522" s="124"/>
      <c r="N522" s="124"/>
      <c r="O522" s="124"/>
      <c r="P522" s="124"/>
      <c r="Q522" s="124"/>
      <c r="R522" s="124"/>
      <c r="S522" s="124"/>
      <c r="T522" s="124"/>
      <c r="U522" s="124"/>
      <c r="V522" s="124"/>
      <c r="W522" s="124"/>
      <c r="X522" s="124"/>
      <c r="Y522" s="124"/>
      <c r="Z522" s="124"/>
    </row>
    <row r="523" spans="1:26" ht="15.75" thickBot="1">
      <c r="A523" s="124"/>
      <c r="B523" s="124"/>
      <c r="C523" s="124"/>
      <c r="D523" s="124"/>
      <c r="E523" s="124"/>
      <c r="F523" s="124"/>
      <c r="G523" s="124"/>
      <c r="H523" s="124"/>
      <c r="I523" s="124"/>
      <c r="J523" s="124"/>
      <c r="K523" s="124"/>
      <c r="L523" s="124"/>
      <c r="M523" s="124"/>
      <c r="N523" s="124"/>
      <c r="O523" s="124"/>
      <c r="P523" s="124"/>
      <c r="Q523" s="124"/>
      <c r="R523" s="124"/>
      <c r="S523" s="124"/>
      <c r="T523" s="124"/>
      <c r="U523" s="124"/>
      <c r="V523" s="124"/>
      <c r="W523" s="124"/>
      <c r="X523" s="124"/>
      <c r="Y523" s="124"/>
      <c r="Z523" s="124"/>
    </row>
    <row r="524" spans="1:26" ht="15.75" thickBot="1">
      <c r="A524" s="124"/>
      <c r="B524" s="124"/>
      <c r="C524" s="124"/>
      <c r="D524" s="124"/>
      <c r="E524" s="124"/>
      <c r="F524" s="124"/>
      <c r="G524" s="124"/>
      <c r="H524" s="124"/>
      <c r="I524" s="124"/>
      <c r="J524" s="124"/>
      <c r="K524" s="124"/>
      <c r="L524" s="124"/>
      <c r="M524" s="124"/>
      <c r="N524" s="124"/>
      <c r="O524" s="124"/>
      <c r="P524" s="124"/>
      <c r="Q524" s="124"/>
      <c r="R524" s="124"/>
      <c r="S524" s="124"/>
      <c r="T524" s="124"/>
      <c r="U524" s="124"/>
      <c r="V524" s="124"/>
      <c r="W524" s="124"/>
      <c r="X524" s="124"/>
      <c r="Y524" s="124"/>
      <c r="Z524" s="124"/>
    </row>
    <row r="525" spans="1:26" ht="15.75" thickBot="1">
      <c r="A525" s="124"/>
      <c r="B525" s="124"/>
      <c r="C525" s="124"/>
      <c r="D525" s="124"/>
      <c r="E525" s="124"/>
      <c r="F525" s="124"/>
      <c r="G525" s="124"/>
      <c r="H525" s="124"/>
      <c r="I525" s="124"/>
      <c r="J525" s="124"/>
      <c r="K525" s="124"/>
      <c r="L525" s="124"/>
      <c r="M525" s="124"/>
      <c r="N525" s="124"/>
      <c r="O525" s="124"/>
      <c r="P525" s="124"/>
      <c r="Q525" s="124"/>
      <c r="R525" s="124"/>
      <c r="S525" s="124"/>
      <c r="T525" s="124"/>
      <c r="U525" s="124"/>
      <c r="V525" s="124"/>
      <c r="W525" s="124"/>
      <c r="X525" s="124"/>
      <c r="Y525" s="124"/>
      <c r="Z525" s="124"/>
    </row>
    <row r="526" spans="1:26" ht="15.75" thickBot="1">
      <c r="A526" s="124"/>
      <c r="B526" s="124"/>
      <c r="C526" s="124"/>
      <c r="D526" s="124"/>
      <c r="E526" s="124"/>
      <c r="F526" s="124"/>
      <c r="G526" s="124"/>
      <c r="H526" s="124"/>
      <c r="I526" s="124"/>
      <c r="J526" s="124"/>
      <c r="K526" s="124"/>
      <c r="L526" s="124"/>
      <c r="M526" s="124"/>
      <c r="N526" s="124"/>
      <c r="O526" s="124"/>
      <c r="P526" s="124"/>
      <c r="Q526" s="124"/>
      <c r="R526" s="124"/>
      <c r="S526" s="124"/>
      <c r="T526" s="124"/>
      <c r="U526" s="124"/>
      <c r="V526" s="124"/>
      <c r="W526" s="124"/>
      <c r="X526" s="124"/>
      <c r="Y526" s="124"/>
      <c r="Z526" s="124"/>
    </row>
    <row r="527" spans="1:26" ht="15.75" thickBot="1">
      <c r="A527" s="124"/>
      <c r="B527" s="124"/>
      <c r="C527" s="124"/>
      <c r="D527" s="124"/>
      <c r="E527" s="124"/>
      <c r="F527" s="124"/>
      <c r="G527" s="124"/>
      <c r="H527" s="124"/>
      <c r="I527" s="124"/>
      <c r="J527" s="124"/>
      <c r="K527" s="124"/>
      <c r="L527" s="124"/>
      <c r="M527" s="124"/>
      <c r="N527" s="124"/>
      <c r="O527" s="124"/>
      <c r="P527" s="124"/>
      <c r="Q527" s="124"/>
      <c r="R527" s="124"/>
      <c r="S527" s="124"/>
      <c r="T527" s="124"/>
      <c r="U527" s="124"/>
      <c r="V527" s="124"/>
      <c r="W527" s="124"/>
      <c r="X527" s="124"/>
      <c r="Y527" s="124"/>
      <c r="Z527" s="124"/>
    </row>
    <row r="528" spans="1:26" ht="15.75" thickBot="1">
      <c r="A528" s="124"/>
      <c r="B528" s="124"/>
      <c r="C528" s="124"/>
      <c r="D528" s="124"/>
      <c r="E528" s="124"/>
      <c r="F528" s="124"/>
      <c r="G528" s="124"/>
      <c r="H528" s="124"/>
      <c r="I528" s="124"/>
      <c r="J528" s="124"/>
      <c r="K528" s="124"/>
      <c r="L528" s="124"/>
      <c r="M528" s="124"/>
      <c r="N528" s="124"/>
      <c r="O528" s="124"/>
      <c r="P528" s="124"/>
      <c r="Q528" s="124"/>
      <c r="R528" s="124"/>
      <c r="S528" s="124"/>
      <c r="T528" s="124"/>
      <c r="U528" s="124"/>
      <c r="V528" s="124"/>
      <c r="W528" s="124"/>
      <c r="X528" s="124"/>
      <c r="Y528" s="124"/>
      <c r="Z528" s="124"/>
    </row>
    <row r="529" spans="1:26" ht="15.75" thickBot="1">
      <c r="A529" s="124"/>
      <c r="B529" s="124"/>
      <c r="C529" s="124"/>
      <c r="D529" s="124"/>
      <c r="E529" s="124"/>
      <c r="F529" s="124"/>
      <c r="G529" s="124"/>
      <c r="H529" s="124"/>
      <c r="I529" s="124"/>
      <c r="J529" s="124"/>
      <c r="K529" s="124"/>
      <c r="L529" s="124"/>
      <c r="M529" s="124"/>
      <c r="N529" s="124"/>
      <c r="O529" s="124"/>
      <c r="P529" s="124"/>
      <c r="Q529" s="124"/>
      <c r="R529" s="124"/>
      <c r="S529" s="124"/>
      <c r="T529" s="124"/>
      <c r="U529" s="124"/>
      <c r="V529" s="124"/>
      <c r="W529" s="124"/>
      <c r="X529" s="124"/>
      <c r="Y529" s="124"/>
      <c r="Z529" s="124"/>
    </row>
    <row r="530" spans="1:26" ht="15.75" thickBot="1">
      <c r="A530" s="124"/>
      <c r="B530" s="124"/>
      <c r="C530" s="124"/>
      <c r="D530" s="124"/>
      <c r="E530" s="124"/>
      <c r="F530" s="124"/>
      <c r="G530" s="124"/>
      <c r="H530" s="124"/>
      <c r="I530" s="124"/>
      <c r="J530" s="124"/>
      <c r="K530" s="124"/>
      <c r="L530" s="124"/>
      <c r="M530" s="124"/>
      <c r="N530" s="124"/>
      <c r="O530" s="124"/>
      <c r="P530" s="124"/>
      <c r="Q530" s="124"/>
      <c r="R530" s="124"/>
      <c r="S530" s="124"/>
      <c r="T530" s="124"/>
      <c r="U530" s="124"/>
      <c r="V530" s="124"/>
      <c r="W530" s="124"/>
      <c r="X530" s="124"/>
      <c r="Y530" s="124"/>
      <c r="Z530" s="124"/>
    </row>
    <row r="531" spans="1:26" ht="15.75" thickBot="1">
      <c r="A531" s="124"/>
      <c r="B531" s="124"/>
      <c r="C531" s="124"/>
      <c r="D531" s="124"/>
      <c r="E531" s="124"/>
      <c r="F531" s="124"/>
      <c r="G531" s="124"/>
      <c r="H531" s="124"/>
      <c r="I531" s="124"/>
      <c r="J531" s="124"/>
      <c r="K531" s="124"/>
      <c r="L531" s="124"/>
      <c r="M531" s="124"/>
      <c r="N531" s="124"/>
      <c r="O531" s="124"/>
      <c r="P531" s="124"/>
      <c r="Q531" s="124"/>
      <c r="R531" s="124"/>
      <c r="S531" s="124"/>
      <c r="T531" s="124"/>
      <c r="U531" s="124"/>
      <c r="V531" s="124"/>
      <c r="W531" s="124"/>
      <c r="X531" s="124"/>
      <c r="Y531" s="124"/>
      <c r="Z531" s="124"/>
    </row>
    <row r="532" spans="1:26" ht="15.75" thickBot="1">
      <c r="A532" s="124"/>
      <c r="B532" s="124"/>
      <c r="C532" s="124"/>
      <c r="D532" s="124"/>
      <c r="E532" s="124"/>
      <c r="F532" s="124"/>
      <c r="G532" s="124"/>
      <c r="H532" s="124"/>
      <c r="I532" s="124"/>
      <c r="J532" s="124"/>
      <c r="K532" s="124"/>
      <c r="L532" s="124"/>
      <c r="M532" s="124"/>
      <c r="N532" s="124"/>
      <c r="O532" s="124"/>
      <c r="P532" s="124"/>
      <c r="Q532" s="124"/>
      <c r="R532" s="124"/>
      <c r="S532" s="124"/>
      <c r="T532" s="124"/>
      <c r="U532" s="124"/>
      <c r="V532" s="124"/>
      <c r="W532" s="124"/>
      <c r="X532" s="124"/>
      <c r="Y532" s="124"/>
      <c r="Z532" s="124"/>
    </row>
    <row r="533" spans="1:26" ht="15.75" thickBot="1">
      <c r="A533" s="124"/>
      <c r="B533" s="124"/>
      <c r="C533" s="124"/>
      <c r="D533" s="124"/>
      <c r="E533" s="124"/>
      <c r="F533" s="124"/>
      <c r="G533" s="124"/>
      <c r="H533" s="124"/>
      <c r="I533" s="124"/>
      <c r="J533" s="124"/>
      <c r="K533" s="124"/>
      <c r="L533" s="124"/>
      <c r="M533" s="124"/>
      <c r="N533" s="124"/>
      <c r="O533" s="124"/>
      <c r="P533" s="124"/>
      <c r="Q533" s="124"/>
      <c r="R533" s="124"/>
      <c r="S533" s="124"/>
      <c r="T533" s="124"/>
      <c r="U533" s="124"/>
      <c r="V533" s="124"/>
      <c r="W533" s="124"/>
      <c r="X533" s="124"/>
      <c r="Y533" s="124"/>
      <c r="Z533" s="124"/>
    </row>
    <row r="534" spans="1:26" ht="15.75" thickBot="1">
      <c r="A534" s="124"/>
      <c r="B534" s="124"/>
      <c r="C534" s="124"/>
      <c r="D534" s="124"/>
      <c r="E534" s="124"/>
      <c r="F534" s="124"/>
      <c r="G534" s="124"/>
      <c r="H534" s="124"/>
      <c r="I534" s="124"/>
      <c r="J534" s="124"/>
      <c r="K534" s="124"/>
      <c r="L534" s="124"/>
      <c r="M534" s="124"/>
      <c r="N534" s="124"/>
      <c r="O534" s="124"/>
      <c r="P534" s="124"/>
      <c r="Q534" s="124"/>
      <c r="R534" s="124"/>
      <c r="S534" s="124"/>
      <c r="T534" s="124"/>
      <c r="U534" s="124"/>
      <c r="V534" s="124"/>
      <c r="W534" s="124"/>
      <c r="X534" s="124"/>
      <c r="Y534" s="124"/>
      <c r="Z534" s="124"/>
    </row>
    <row r="535" spans="1:26" ht="15.75" thickBot="1">
      <c r="A535" s="124"/>
      <c r="B535" s="124"/>
      <c r="C535" s="124"/>
      <c r="D535" s="124"/>
      <c r="E535" s="124"/>
      <c r="F535" s="124"/>
      <c r="G535" s="124"/>
      <c r="H535" s="124"/>
      <c r="I535" s="124"/>
      <c r="J535" s="124"/>
      <c r="K535" s="124"/>
      <c r="L535" s="124"/>
      <c r="M535" s="124"/>
      <c r="N535" s="124"/>
      <c r="O535" s="124"/>
      <c r="P535" s="124"/>
      <c r="Q535" s="124"/>
      <c r="R535" s="124"/>
      <c r="S535" s="124"/>
      <c r="T535" s="124"/>
      <c r="U535" s="124"/>
      <c r="V535" s="124"/>
      <c r="W535" s="124"/>
      <c r="X535" s="124"/>
      <c r="Y535" s="124"/>
      <c r="Z535" s="124"/>
    </row>
    <row r="536" spans="1:26" ht="15.75" thickBot="1">
      <c r="A536" s="124"/>
      <c r="B536" s="124"/>
      <c r="C536" s="124"/>
      <c r="D536" s="124"/>
      <c r="E536" s="124"/>
      <c r="F536" s="124"/>
      <c r="G536" s="124"/>
      <c r="H536" s="124"/>
      <c r="I536" s="124"/>
      <c r="J536" s="124"/>
      <c r="K536" s="124"/>
      <c r="L536" s="124"/>
      <c r="M536" s="124"/>
      <c r="N536" s="124"/>
      <c r="O536" s="124"/>
      <c r="P536" s="124"/>
      <c r="Q536" s="124"/>
      <c r="R536" s="124"/>
      <c r="S536" s="124"/>
      <c r="T536" s="124"/>
      <c r="U536" s="124"/>
      <c r="V536" s="124"/>
      <c r="W536" s="124"/>
      <c r="X536" s="124"/>
      <c r="Y536" s="124"/>
      <c r="Z536" s="124"/>
    </row>
    <row r="537" spans="1:26" ht="15.75" thickBot="1">
      <c r="A537" s="124"/>
      <c r="B537" s="124"/>
      <c r="C537" s="124"/>
      <c r="D537" s="124"/>
      <c r="E537" s="124"/>
      <c r="F537" s="124"/>
      <c r="G537" s="124"/>
      <c r="H537" s="124"/>
      <c r="I537" s="124"/>
      <c r="J537" s="124"/>
      <c r="K537" s="124"/>
      <c r="L537" s="124"/>
      <c r="M537" s="124"/>
      <c r="N537" s="124"/>
      <c r="O537" s="124"/>
      <c r="P537" s="124"/>
      <c r="Q537" s="124"/>
      <c r="R537" s="124"/>
      <c r="S537" s="124"/>
      <c r="T537" s="124"/>
      <c r="U537" s="124"/>
      <c r="V537" s="124"/>
      <c r="W537" s="124"/>
      <c r="X537" s="124"/>
      <c r="Y537" s="124"/>
      <c r="Z537" s="124"/>
    </row>
    <row r="538" spans="1:26" ht="15.75" thickBot="1">
      <c r="A538" s="124"/>
      <c r="B538" s="124"/>
      <c r="C538" s="124"/>
      <c r="D538" s="124"/>
      <c r="E538" s="124"/>
      <c r="F538" s="124"/>
      <c r="G538" s="124"/>
      <c r="H538" s="124"/>
      <c r="I538" s="124"/>
      <c r="J538" s="124"/>
      <c r="K538" s="124"/>
      <c r="L538" s="124"/>
      <c r="M538" s="124"/>
      <c r="N538" s="124"/>
      <c r="O538" s="124"/>
      <c r="P538" s="124"/>
      <c r="Q538" s="124"/>
      <c r="R538" s="124"/>
      <c r="S538" s="124"/>
      <c r="T538" s="124"/>
      <c r="U538" s="124"/>
      <c r="V538" s="124"/>
      <c r="W538" s="124"/>
      <c r="X538" s="124"/>
      <c r="Y538" s="124"/>
      <c r="Z538" s="124"/>
    </row>
    <row r="539" spans="1:26" ht="15.75" thickBot="1">
      <c r="A539" s="124"/>
      <c r="B539" s="124"/>
      <c r="C539" s="124"/>
      <c r="D539" s="124"/>
      <c r="E539" s="124"/>
      <c r="F539" s="124"/>
      <c r="G539" s="124"/>
      <c r="H539" s="124"/>
      <c r="I539" s="124"/>
      <c r="J539" s="124"/>
      <c r="K539" s="124"/>
      <c r="L539" s="124"/>
      <c r="M539" s="124"/>
      <c r="N539" s="124"/>
      <c r="O539" s="124"/>
      <c r="P539" s="124"/>
      <c r="Q539" s="124"/>
      <c r="R539" s="124"/>
      <c r="S539" s="124"/>
      <c r="T539" s="124"/>
      <c r="U539" s="124"/>
      <c r="V539" s="124"/>
      <c r="W539" s="124"/>
      <c r="X539" s="124"/>
      <c r="Y539" s="124"/>
      <c r="Z539" s="124"/>
    </row>
    <row r="540" spans="1:26" ht="15.75" thickBot="1">
      <c r="A540" s="124"/>
      <c r="B540" s="124"/>
      <c r="C540" s="124"/>
      <c r="D540" s="124"/>
      <c r="E540" s="124"/>
      <c r="F540" s="124"/>
      <c r="G540" s="124"/>
      <c r="H540" s="124"/>
      <c r="I540" s="124"/>
      <c r="J540" s="124"/>
      <c r="K540" s="124"/>
      <c r="L540" s="124"/>
      <c r="M540" s="124"/>
      <c r="N540" s="124"/>
      <c r="O540" s="124"/>
      <c r="P540" s="124"/>
      <c r="Q540" s="124"/>
      <c r="R540" s="124"/>
      <c r="S540" s="124"/>
      <c r="T540" s="124"/>
      <c r="U540" s="124"/>
      <c r="V540" s="124"/>
      <c r="W540" s="124"/>
      <c r="X540" s="124"/>
      <c r="Y540" s="124"/>
      <c r="Z540" s="124"/>
    </row>
    <row r="541" spans="1:26" ht="15.75" thickBot="1">
      <c r="A541" s="124"/>
      <c r="B541" s="124"/>
      <c r="C541" s="124"/>
      <c r="D541" s="124"/>
      <c r="E541" s="124"/>
      <c r="F541" s="124"/>
      <c r="G541" s="124"/>
      <c r="H541" s="124"/>
      <c r="I541" s="124"/>
      <c r="J541" s="124"/>
      <c r="K541" s="124"/>
      <c r="L541" s="124"/>
      <c r="M541" s="124"/>
      <c r="N541" s="124"/>
      <c r="O541" s="124"/>
      <c r="P541" s="124"/>
      <c r="Q541" s="124"/>
      <c r="R541" s="124"/>
      <c r="S541" s="124"/>
      <c r="T541" s="124"/>
      <c r="U541" s="124"/>
      <c r="V541" s="124"/>
      <c r="W541" s="124"/>
      <c r="X541" s="124"/>
      <c r="Y541" s="124"/>
      <c r="Z541" s="124"/>
    </row>
    <row r="542" spans="1:26" ht="15.75" thickBot="1">
      <c r="A542" s="124"/>
      <c r="B542" s="124"/>
      <c r="C542" s="124"/>
      <c r="D542" s="124"/>
      <c r="E542" s="124"/>
      <c r="F542" s="124"/>
      <c r="G542" s="124"/>
      <c r="H542" s="124"/>
      <c r="I542" s="124"/>
      <c r="J542" s="124"/>
      <c r="K542" s="124"/>
      <c r="L542" s="124"/>
      <c r="M542" s="124"/>
      <c r="N542" s="124"/>
      <c r="O542" s="124"/>
      <c r="P542" s="124"/>
      <c r="Q542" s="124"/>
      <c r="R542" s="124"/>
      <c r="S542" s="124"/>
      <c r="T542" s="124"/>
      <c r="U542" s="124"/>
      <c r="V542" s="124"/>
      <c r="W542" s="124"/>
      <c r="X542" s="124"/>
      <c r="Y542" s="124"/>
      <c r="Z542" s="124"/>
    </row>
    <row r="543" spans="1:26" ht="15.75" thickBot="1">
      <c r="A543" s="124"/>
      <c r="B543" s="124"/>
      <c r="C543" s="124"/>
      <c r="D543" s="124"/>
      <c r="E543" s="124"/>
      <c r="F543" s="124"/>
      <c r="G543" s="124"/>
      <c r="H543" s="124"/>
      <c r="I543" s="124"/>
      <c r="J543" s="124"/>
      <c r="K543" s="124"/>
      <c r="L543" s="124"/>
      <c r="M543" s="124"/>
      <c r="N543" s="124"/>
      <c r="O543" s="124"/>
      <c r="P543" s="124"/>
      <c r="Q543" s="124"/>
      <c r="R543" s="124"/>
      <c r="S543" s="124"/>
      <c r="T543" s="124"/>
      <c r="U543" s="124"/>
      <c r="V543" s="124"/>
      <c r="W543" s="124"/>
      <c r="X543" s="124"/>
      <c r="Y543" s="124"/>
      <c r="Z543" s="124"/>
    </row>
    <row r="544" spans="1:26" ht="15.75" thickBot="1">
      <c r="A544" s="124"/>
      <c r="B544" s="124"/>
      <c r="C544" s="124"/>
      <c r="D544" s="124"/>
      <c r="E544" s="124"/>
      <c r="F544" s="124"/>
      <c r="G544" s="124"/>
      <c r="H544" s="124"/>
      <c r="I544" s="124"/>
      <c r="J544" s="124"/>
      <c r="K544" s="124"/>
      <c r="L544" s="124"/>
      <c r="M544" s="124"/>
      <c r="N544" s="124"/>
      <c r="O544" s="124"/>
      <c r="P544" s="124"/>
      <c r="Q544" s="124"/>
      <c r="R544" s="124"/>
      <c r="S544" s="124"/>
      <c r="T544" s="124"/>
      <c r="U544" s="124"/>
      <c r="V544" s="124"/>
      <c r="W544" s="124"/>
      <c r="X544" s="124"/>
      <c r="Y544" s="124"/>
      <c r="Z544" s="124"/>
    </row>
    <row r="545" spans="1:26" ht="15.75" thickBot="1">
      <c r="A545" s="124"/>
      <c r="B545" s="124"/>
      <c r="C545" s="124"/>
      <c r="D545" s="124"/>
      <c r="E545" s="124"/>
      <c r="F545" s="124"/>
      <c r="G545" s="124"/>
      <c r="H545" s="124"/>
      <c r="I545" s="124"/>
      <c r="J545" s="124"/>
      <c r="K545" s="124"/>
      <c r="L545" s="124"/>
      <c r="M545" s="124"/>
      <c r="N545" s="124"/>
      <c r="O545" s="124"/>
      <c r="P545" s="124"/>
      <c r="Q545" s="124"/>
      <c r="R545" s="124"/>
      <c r="S545" s="124"/>
      <c r="T545" s="124"/>
      <c r="U545" s="124"/>
      <c r="V545" s="124"/>
      <c r="W545" s="124"/>
      <c r="X545" s="124"/>
      <c r="Y545" s="124"/>
      <c r="Z545" s="124"/>
    </row>
    <row r="546" spans="1:26" ht="15.75" thickBot="1">
      <c r="A546" s="124"/>
      <c r="B546" s="124"/>
      <c r="C546" s="124"/>
      <c r="D546" s="124"/>
      <c r="E546" s="124"/>
      <c r="F546" s="124"/>
      <c r="G546" s="124"/>
      <c r="H546" s="124"/>
      <c r="I546" s="124"/>
      <c r="J546" s="124"/>
      <c r="K546" s="124"/>
      <c r="L546" s="124"/>
      <c r="M546" s="124"/>
      <c r="N546" s="124"/>
      <c r="O546" s="124"/>
      <c r="P546" s="124"/>
      <c r="Q546" s="124"/>
      <c r="R546" s="124"/>
      <c r="S546" s="124"/>
      <c r="T546" s="124"/>
      <c r="U546" s="124"/>
      <c r="V546" s="124"/>
      <c r="W546" s="124"/>
      <c r="X546" s="124"/>
      <c r="Y546" s="124"/>
      <c r="Z546" s="124"/>
    </row>
    <row r="547" spans="1:26" ht="15.75" thickBot="1">
      <c r="A547" s="124"/>
      <c r="B547" s="124"/>
      <c r="C547" s="124"/>
      <c r="D547" s="124"/>
      <c r="E547" s="124"/>
      <c r="F547" s="124"/>
      <c r="G547" s="124"/>
      <c r="H547" s="124"/>
      <c r="I547" s="124"/>
      <c r="J547" s="124"/>
      <c r="K547" s="124"/>
      <c r="L547" s="124"/>
      <c r="M547" s="124"/>
      <c r="N547" s="124"/>
      <c r="O547" s="124"/>
      <c r="P547" s="124"/>
      <c r="Q547" s="124"/>
      <c r="R547" s="124"/>
      <c r="S547" s="124"/>
      <c r="T547" s="124"/>
      <c r="U547" s="124"/>
      <c r="V547" s="124"/>
      <c r="W547" s="124"/>
      <c r="X547" s="124"/>
      <c r="Y547" s="124"/>
      <c r="Z547" s="124"/>
    </row>
    <row r="548" spans="1:26" ht="15.75" thickBot="1">
      <c r="A548" s="124"/>
      <c r="B548" s="124"/>
      <c r="C548" s="124"/>
      <c r="D548" s="124"/>
      <c r="E548" s="124"/>
      <c r="F548" s="124"/>
      <c r="G548" s="124"/>
      <c r="H548" s="124"/>
      <c r="I548" s="124"/>
      <c r="J548" s="124"/>
      <c r="K548" s="124"/>
      <c r="L548" s="124"/>
      <c r="M548" s="124"/>
      <c r="N548" s="124"/>
      <c r="O548" s="124"/>
      <c r="P548" s="124"/>
      <c r="Q548" s="124"/>
      <c r="R548" s="124"/>
      <c r="S548" s="124"/>
      <c r="T548" s="124"/>
      <c r="U548" s="124"/>
      <c r="V548" s="124"/>
      <c r="W548" s="124"/>
      <c r="X548" s="124"/>
      <c r="Y548" s="124"/>
      <c r="Z548" s="124"/>
    </row>
    <row r="549" spans="1:26" ht="15.75" thickBot="1">
      <c r="A549" s="124"/>
      <c r="B549" s="124"/>
      <c r="C549" s="124"/>
      <c r="D549" s="124"/>
      <c r="E549" s="124"/>
      <c r="F549" s="124"/>
      <c r="G549" s="124"/>
      <c r="H549" s="124"/>
      <c r="I549" s="124"/>
      <c r="J549" s="124"/>
      <c r="K549" s="124"/>
      <c r="L549" s="124"/>
      <c r="M549" s="124"/>
      <c r="N549" s="124"/>
      <c r="O549" s="124"/>
      <c r="P549" s="124"/>
      <c r="Q549" s="124"/>
      <c r="R549" s="124"/>
      <c r="S549" s="124"/>
      <c r="T549" s="124"/>
      <c r="U549" s="124"/>
      <c r="V549" s="124"/>
      <c r="W549" s="124"/>
      <c r="X549" s="124"/>
      <c r="Y549" s="124"/>
      <c r="Z549" s="124"/>
    </row>
    <row r="550" spans="1:26" ht="15.75" thickBot="1">
      <c r="A550" s="124"/>
      <c r="B550" s="124"/>
      <c r="C550" s="124"/>
      <c r="D550" s="124"/>
      <c r="E550" s="124"/>
      <c r="F550" s="124"/>
      <c r="G550" s="124"/>
      <c r="H550" s="124"/>
      <c r="I550" s="124"/>
      <c r="J550" s="124"/>
      <c r="K550" s="124"/>
      <c r="L550" s="124"/>
      <c r="M550" s="124"/>
      <c r="N550" s="124"/>
      <c r="O550" s="124"/>
      <c r="P550" s="124"/>
      <c r="Q550" s="124"/>
      <c r="R550" s="124"/>
      <c r="S550" s="124"/>
      <c r="T550" s="124"/>
      <c r="U550" s="124"/>
      <c r="V550" s="124"/>
      <c r="W550" s="124"/>
      <c r="X550" s="124"/>
      <c r="Y550" s="124"/>
      <c r="Z550" s="124"/>
    </row>
    <row r="551" spans="1:26" ht="15.75" thickBot="1">
      <c r="A551" s="124"/>
      <c r="B551" s="124"/>
      <c r="C551" s="124"/>
      <c r="D551" s="124"/>
      <c r="E551" s="124"/>
      <c r="F551" s="124"/>
      <c r="G551" s="124"/>
      <c r="H551" s="124"/>
      <c r="I551" s="124"/>
      <c r="J551" s="124"/>
      <c r="K551" s="124"/>
      <c r="L551" s="124"/>
      <c r="M551" s="124"/>
      <c r="N551" s="124"/>
      <c r="O551" s="124"/>
      <c r="P551" s="124"/>
      <c r="Q551" s="124"/>
      <c r="R551" s="124"/>
      <c r="S551" s="124"/>
      <c r="T551" s="124"/>
      <c r="U551" s="124"/>
      <c r="V551" s="124"/>
      <c r="W551" s="124"/>
      <c r="X551" s="124"/>
      <c r="Y551" s="124"/>
      <c r="Z551" s="124"/>
    </row>
    <row r="552" spans="1:26" ht="15.75" thickBot="1">
      <c r="A552" s="124"/>
      <c r="B552" s="124"/>
      <c r="C552" s="124"/>
      <c r="D552" s="124"/>
      <c r="E552" s="124"/>
      <c r="F552" s="124"/>
      <c r="G552" s="124"/>
      <c r="H552" s="124"/>
      <c r="I552" s="124"/>
      <c r="J552" s="124"/>
      <c r="K552" s="124"/>
      <c r="L552" s="124"/>
      <c r="M552" s="124"/>
      <c r="N552" s="124"/>
      <c r="O552" s="124"/>
      <c r="P552" s="124"/>
      <c r="Q552" s="124"/>
      <c r="R552" s="124"/>
      <c r="S552" s="124"/>
      <c r="T552" s="124"/>
      <c r="U552" s="124"/>
      <c r="V552" s="124"/>
      <c r="W552" s="124"/>
      <c r="X552" s="124"/>
      <c r="Y552" s="124"/>
      <c r="Z552" s="124"/>
    </row>
    <row r="553" spans="1:26" ht="15.75" thickBot="1">
      <c r="A553" s="124"/>
      <c r="B553" s="124"/>
      <c r="C553" s="124"/>
      <c r="D553" s="124"/>
      <c r="E553" s="124"/>
      <c r="F553" s="124"/>
      <c r="G553" s="124"/>
      <c r="H553" s="124"/>
      <c r="I553" s="124"/>
      <c r="J553" s="124"/>
      <c r="K553" s="124"/>
      <c r="L553" s="124"/>
      <c r="M553" s="124"/>
      <c r="N553" s="124"/>
      <c r="O553" s="124"/>
      <c r="P553" s="124"/>
      <c r="Q553" s="124"/>
      <c r="R553" s="124"/>
      <c r="S553" s="124"/>
      <c r="T553" s="124"/>
      <c r="U553" s="124"/>
      <c r="V553" s="124"/>
      <c r="W553" s="124"/>
      <c r="X553" s="124"/>
      <c r="Y553" s="124"/>
      <c r="Z553" s="124"/>
    </row>
    <row r="554" spans="1:26" ht="15.75" thickBot="1">
      <c r="A554" s="124"/>
      <c r="B554" s="124"/>
      <c r="C554" s="124"/>
      <c r="D554" s="124"/>
      <c r="E554" s="124"/>
      <c r="F554" s="124"/>
      <c r="G554" s="124"/>
      <c r="H554" s="124"/>
      <c r="I554" s="124"/>
      <c r="J554" s="124"/>
      <c r="K554" s="124"/>
      <c r="L554" s="124"/>
      <c r="M554" s="124"/>
      <c r="N554" s="124"/>
      <c r="O554" s="124"/>
      <c r="P554" s="124"/>
      <c r="Q554" s="124"/>
      <c r="R554" s="124"/>
      <c r="S554" s="124"/>
      <c r="T554" s="124"/>
      <c r="U554" s="124"/>
      <c r="V554" s="124"/>
      <c r="W554" s="124"/>
      <c r="X554" s="124"/>
      <c r="Y554" s="124"/>
      <c r="Z554" s="124"/>
    </row>
    <row r="555" spans="1:26" ht="15.75" thickBot="1">
      <c r="A555" s="124"/>
      <c r="B555" s="124"/>
      <c r="C555" s="124"/>
      <c r="D555" s="124"/>
      <c r="E555" s="124"/>
      <c r="F555" s="124"/>
      <c r="G555" s="124"/>
      <c r="H555" s="124"/>
      <c r="I555" s="124"/>
      <c r="J555" s="124"/>
      <c r="K555" s="124"/>
      <c r="L555" s="124"/>
      <c r="M555" s="124"/>
      <c r="N555" s="124"/>
      <c r="O555" s="124"/>
      <c r="P555" s="124"/>
      <c r="Q555" s="124"/>
      <c r="R555" s="124"/>
      <c r="S555" s="124"/>
      <c r="T555" s="124"/>
      <c r="U555" s="124"/>
      <c r="V555" s="124"/>
      <c r="W555" s="124"/>
      <c r="X555" s="124"/>
      <c r="Y555" s="124"/>
      <c r="Z555" s="124"/>
    </row>
    <row r="556" spans="1:26" ht="15.75" thickBot="1">
      <c r="A556" s="124"/>
      <c r="B556" s="124"/>
      <c r="C556" s="124"/>
      <c r="D556" s="124"/>
      <c r="E556" s="124"/>
      <c r="F556" s="124"/>
      <c r="G556" s="124"/>
      <c r="H556" s="124"/>
      <c r="I556" s="124"/>
      <c r="J556" s="124"/>
      <c r="K556" s="124"/>
      <c r="L556" s="124"/>
      <c r="M556" s="124"/>
      <c r="N556" s="124"/>
      <c r="O556" s="124"/>
      <c r="P556" s="124"/>
      <c r="Q556" s="124"/>
      <c r="R556" s="124"/>
      <c r="S556" s="124"/>
      <c r="T556" s="124"/>
      <c r="U556" s="124"/>
      <c r="V556" s="124"/>
      <c r="W556" s="124"/>
      <c r="X556" s="124"/>
      <c r="Y556" s="124"/>
      <c r="Z556" s="124"/>
    </row>
    <row r="557" spans="1:26" ht="15.75" thickBot="1">
      <c r="A557" s="124"/>
      <c r="B557" s="124"/>
      <c r="C557" s="124"/>
      <c r="D557" s="124"/>
      <c r="E557" s="124"/>
      <c r="F557" s="124"/>
      <c r="G557" s="124"/>
      <c r="H557" s="124"/>
      <c r="I557" s="124"/>
      <c r="J557" s="124"/>
      <c r="K557" s="124"/>
      <c r="L557" s="124"/>
      <c r="M557" s="124"/>
      <c r="N557" s="124"/>
      <c r="O557" s="124"/>
      <c r="P557" s="124"/>
      <c r="Q557" s="124"/>
      <c r="R557" s="124"/>
      <c r="S557" s="124"/>
      <c r="T557" s="124"/>
      <c r="U557" s="124"/>
      <c r="V557" s="124"/>
      <c r="W557" s="124"/>
      <c r="X557" s="124"/>
      <c r="Y557" s="124"/>
      <c r="Z557" s="124"/>
    </row>
    <row r="558" spans="1:26" ht="15.75" thickBot="1">
      <c r="A558" s="124"/>
      <c r="B558" s="124"/>
      <c r="C558" s="124"/>
      <c r="D558" s="124"/>
      <c r="E558" s="124"/>
      <c r="F558" s="124"/>
      <c r="G558" s="124"/>
      <c r="H558" s="124"/>
      <c r="I558" s="124"/>
      <c r="J558" s="124"/>
      <c r="K558" s="124"/>
      <c r="L558" s="124"/>
      <c r="M558" s="124"/>
      <c r="N558" s="124"/>
      <c r="O558" s="124"/>
      <c r="P558" s="124"/>
      <c r="Q558" s="124"/>
      <c r="R558" s="124"/>
      <c r="S558" s="124"/>
      <c r="T558" s="124"/>
      <c r="U558" s="124"/>
      <c r="V558" s="124"/>
      <c r="W558" s="124"/>
      <c r="X558" s="124"/>
      <c r="Y558" s="124"/>
      <c r="Z558" s="124"/>
    </row>
    <row r="559" spans="1:26" ht="15.75" thickBot="1">
      <c r="A559" s="124"/>
      <c r="B559" s="124"/>
      <c r="C559" s="124"/>
      <c r="D559" s="124"/>
      <c r="E559" s="124"/>
      <c r="F559" s="124"/>
      <c r="G559" s="124"/>
      <c r="H559" s="124"/>
      <c r="I559" s="124"/>
      <c r="J559" s="124"/>
      <c r="K559" s="124"/>
      <c r="L559" s="124"/>
      <c r="M559" s="124"/>
      <c r="N559" s="124"/>
      <c r="O559" s="124"/>
      <c r="P559" s="124"/>
      <c r="Q559" s="124"/>
      <c r="R559" s="124"/>
      <c r="S559" s="124"/>
      <c r="T559" s="124"/>
      <c r="U559" s="124"/>
      <c r="V559" s="124"/>
      <c r="W559" s="124"/>
      <c r="X559" s="124"/>
      <c r="Y559" s="124"/>
      <c r="Z559" s="124"/>
    </row>
    <row r="560" spans="1:26" ht="15.75" thickBot="1">
      <c r="A560" s="124"/>
      <c r="B560" s="124"/>
      <c r="C560" s="124"/>
      <c r="D560" s="124"/>
      <c r="E560" s="124"/>
      <c r="F560" s="124"/>
      <c r="G560" s="124"/>
      <c r="H560" s="124"/>
      <c r="I560" s="124"/>
      <c r="J560" s="124"/>
      <c r="K560" s="124"/>
      <c r="L560" s="124"/>
      <c r="M560" s="124"/>
      <c r="N560" s="124"/>
      <c r="O560" s="124"/>
      <c r="P560" s="124"/>
      <c r="Q560" s="124"/>
      <c r="R560" s="124"/>
      <c r="S560" s="124"/>
      <c r="T560" s="124"/>
      <c r="U560" s="124"/>
      <c r="V560" s="124"/>
      <c r="W560" s="124"/>
      <c r="X560" s="124"/>
      <c r="Y560" s="124"/>
      <c r="Z560" s="124"/>
    </row>
    <row r="561" spans="1:26" ht="15.75" thickBot="1">
      <c r="A561" s="124"/>
      <c r="B561" s="124"/>
      <c r="C561" s="124"/>
      <c r="D561" s="124"/>
      <c r="E561" s="124"/>
      <c r="F561" s="124"/>
      <c r="G561" s="124"/>
      <c r="H561" s="124"/>
      <c r="I561" s="124"/>
      <c r="J561" s="124"/>
      <c r="K561" s="124"/>
      <c r="L561" s="124"/>
      <c r="M561" s="124"/>
      <c r="N561" s="124"/>
      <c r="O561" s="124"/>
      <c r="P561" s="124"/>
      <c r="Q561" s="124"/>
      <c r="R561" s="124"/>
      <c r="S561" s="124"/>
      <c r="T561" s="124"/>
      <c r="U561" s="124"/>
      <c r="V561" s="124"/>
      <c r="W561" s="124"/>
      <c r="X561" s="124"/>
      <c r="Y561" s="124"/>
      <c r="Z561" s="124"/>
    </row>
    <row r="562" spans="1:26" ht="15.75" thickBot="1">
      <c r="A562" s="124"/>
      <c r="B562" s="124"/>
      <c r="C562" s="124"/>
      <c r="D562" s="124"/>
      <c r="E562" s="124"/>
      <c r="F562" s="124"/>
      <c r="G562" s="124"/>
      <c r="H562" s="124"/>
      <c r="I562" s="124"/>
      <c r="J562" s="124"/>
      <c r="K562" s="124"/>
      <c r="L562" s="124"/>
      <c r="M562" s="124"/>
      <c r="N562" s="124"/>
      <c r="O562" s="124"/>
      <c r="P562" s="124"/>
      <c r="Q562" s="124"/>
      <c r="R562" s="124"/>
      <c r="S562" s="124"/>
      <c r="T562" s="124"/>
      <c r="U562" s="124"/>
      <c r="V562" s="124"/>
      <c r="W562" s="124"/>
      <c r="X562" s="124"/>
      <c r="Y562" s="124"/>
      <c r="Z562" s="124"/>
    </row>
    <row r="563" spans="1:26" ht="15.75" thickBot="1">
      <c r="A563" s="124"/>
      <c r="B563" s="124"/>
      <c r="C563" s="124"/>
      <c r="D563" s="124"/>
      <c r="E563" s="124"/>
      <c r="F563" s="124"/>
      <c r="G563" s="124"/>
      <c r="H563" s="124"/>
      <c r="I563" s="124"/>
      <c r="J563" s="124"/>
      <c r="K563" s="124"/>
      <c r="L563" s="124"/>
      <c r="M563" s="124"/>
      <c r="N563" s="124"/>
      <c r="O563" s="124"/>
      <c r="P563" s="124"/>
      <c r="Q563" s="124"/>
      <c r="R563" s="124"/>
      <c r="S563" s="124"/>
      <c r="T563" s="124"/>
      <c r="U563" s="124"/>
      <c r="V563" s="124"/>
      <c r="W563" s="124"/>
      <c r="X563" s="124"/>
      <c r="Y563" s="124"/>
      <c r="Z563" s="124"/>
    </row>
    <row r="564" spans="1:26" ht="15.75" thickBot="1">
      <c r="A564" s="124"/>
      <c r="B564" s="124"/>
      <c r="C564" s="124"/>
      <c r="D564" s="124"/>
      <c r="E564" s="124"/>
      <c r="F564" s="124"/>
      <c r="G564" s="124"/>
      <c r="H564" s="124"/>
      <c r="I564" s="124"/>
      <c r="J564" s="124"/>
      <c r="K564" s="124"/>
      <c r="L564" s="124"/>
      <c r="M564" s="124"/>
      <c r="N564" s="124"/>
      <c r="O564" s="124"/>
      <c r="P564" s="124"/>
      <c r="Q564" s="124"/>
      <c r="R564" s="124"/>
      <c r="S564" s="124"/>
      <c r="T564" s="124"/>
      <c r="U564" s="124"/>
      <c r="V564" s="124"/>
      <c r="W564" s="124"/>
      <c r="X564" s="124"/>
      <c r="Y564" s="124"/>
      <c r="Z564" s="124"/>
    </row>
    <row r="565" spans="1:26" ht="15.75" thickBot="1">
      <c r="A565" s="124"/>
      <c r="B565" s="124"/>
      <c r="C565" s="124"/>
      <c r="D565" s="124"/>
      <c r="E565" s="124"/>
      <c r="F565" s="124"/>
      <c r="G565" s="124"/>
      <c r="H565" s="124"/>
      <c r="I565" s="124"/>
      <c r="J565" s="124"/>
      <c r="K565" s="124"/>
      <c r="L565" s="124"/>
      <c r="M565" s="124"/>
      <c r="N565" s="124"/>
      <c r="O565" s="124"/>
      <c r="P565" s="124"/>
      <c r="Q565" s="124"/>
      <c r="R565" s="124"/>
      <c r="S565" s="124"/>
      <c r="T565" s="124"/>
      <c r="U565" s="124"/>
      <c r="V565" s="124"/>
      <c r="W565" s="124"/>
      <c r="X565" s="124"/>
      <c r="Y565" s="124"/>
      <c r="Z565" s="124"/>
    </row>
    <row r="566" spans="1:26" ht="15.75" thickBot="1">
      <c r="A566" s="124"/>
      <c r="B566" s="124"/>
      <c r="C566" s="124"/>
      <c r="D566" s="124"/>
      <c r="E566" s="124"/>
      <c r="F566" s="124"/>
      <c r="G566" s="124"/>
      <c r="H566" s="124"/>
      <c r="I566" s="124"/>
      <c r="J566" s="124"/>
      <c r="K566" s="124"/>
      <c r="L566" s="124"/>
      <c r="M566" s="124"/>
      <c r="N566" s="124"/>
      <c r="O566" s="124"/>
      <c r="P566" s="124"/>
      <c r="Q566" s="124"/>
      <c r="R566" s="124"/>
      <c r="S566" s="124"/>
      <c r="T566" s="124"/>
      <c r="U566" s="124"/>
      <c r="V566" s="124"/>
      <c r="W566" s="124"/>
      <c r="X566" s="124"/>
      <c r="Y566" s="124"/>
      <c r="Z566" s="124"/>
    </row>
    <row r="567" spans="1:26" ht="15.75" thickBot="1">
      <c r="A567" s="124"/>
      <c r="B567" s="124"/>
      <c r="C567" s="124"/>
      <c r="D567" s="124"/>
      <c r="E567" s="124"/>
      <c r="F567" s="124"/>
      <c r="G567" s="124"/>
      <c r="H567" s="124"/>
      <c r="I567" s="124"/>
      <c r="J567" s="124"/>
      <c r="K567" s="124"/>
      <c r="L567" s="124"/>
      <c r="M567" s="124"/>
      <c r="N567" s="124"/>
      <c r="O567" s="124"/>
      <c r="P567" s="124"/>
      <c r="Q567" s="124"/>
      <c r="R567" s="124"/>
      <c r="S567" s="124"/>
      <c r="T567" s="124"/>
      <c r="U567" s="124"/>
      <c r="V567" s="124"/>
      <c r="W567" s="124"/>
      <c r="X567" s="124"/>
      <c r="Y567" s="124"/>
      <c r="Z567" s="124"/>
    </row>
    <row r="568" spans="1:26" ht="15.75" thickBot="1">
      <c r="A568" s="124"/>
      <c r="B568" s="124"/>
      <c r="C568" s="124"/>
      <c r="D568" s="124"/>
      <c r="E568" s="124"/>
      <c r="F568" s="124"/>
      <c r="G568" s="124"/>
      <c r="H568" s="124"/>
      <c r="I568" s="124"/>
      <c r="J568" s="124"/>
      <c r="K568" s="124"/>
      <c r="L568" s="124"/>
      <c r="M568" s="124"/>
      <c r="N568" s="124"/>
      <c r="O568" s="124"/>
      <c r="P568" s="124"/>
      <c r="Q568" s="124"/>
      <c r="R568" s="124"/>
      <c r="S568" s="124"/>
      <c r="T568" s="124"/>
      <c r="U568" s="124"/>
      <c r="V568" s="124"/>
      <c r="W568" s="124"/>
      <c r="X568" s="124"/>
      <c r="Y568" s="124"/>
      <c r="Z568" s="124"/>
    </row>
    <row r="569" spans="1:26" ht="15.75" thickBot="1">
      <c r="A569" s="124"/>
      <c r="B569" s="124"/>
      <c r="C569" s="124"/>
      <c r="D569" s="124"/>
      <c r="E569" s="124"/>
      <c r="F569" s="124"/>
      <c r="G569" s="124"/>
      <c r="H569" s="124"/>
      <c r="I569" s="124"/>
      <c r="J569" s="124"/>
      <c r="K569" s="124"/>
      <c r="L569" s="124"/>
      <c r="M569" s="124"/>
      <c r="N569" s="124"/>
      <c r="O569" s="124"/>
      <c r="P569" s="124"/>
      <c r="Q569" s="124"/>
      <c r="R569" s="124"/>
      <c r="S569" s="124"/>
      <c r="T569" s="124"/>
      <c r="U569" s="124"/>
      <c r="V569" s="124"/>
      <c r="W569" s="124"/>
      <c r="X569" s="124"/>
      <c r="Y569" s="124"/>
      <c r="Z569" s="124"/>
    </row>
    <row r="570" spans="1:26" ht="15.75" thickBot="1">
      <c r="A570" s="124"/>
      <c r="B570" s="124"/>
      <c r="C570" s="124"/>
      <c r="D570" s="124"/>
      <c r="E570" s="124"/>
      <c r="F570" s="124"/>
      <c r="G570" s="124"/>
      <c r="H570" s="124"/>
      <c r="I570" s="124"/>
      <c r="J570" s="124"/>
      <c r="K570" s="124"/>
      <c r="L570" s="124"/>
      <c r="M570" s="124"/>
      <c r="N570" s="124"/>
      <c r="O570" s="124"/>
      <c r="P570" s="124"/>
      <c r="Q570" s="124"/>
      <c r="R570" s="124"/>
      <c r="S570" s="124"/>
      <c r="T570" s="124"/>
      <c r="U570" s="124"/>
      <c r="V570" s="124"/>
      <c r="W570" s="124"/>
      <c r="X570" s="124"/>
      <c r="Y570" s="124"/>
      <c r="Z570" s="124"/>
    </row>
    <row r="571" spans="1:26" ht="15.75" thickBot="1">
      <c r="A571" s="124"/>
      <c r="B571" s="124"/>
      <c r="C571" s="124"/>
      <c r="D571" s="124"/>
      <c r="E571" s="124"/>
      <c r="F571" s="124"/>
      <c r="G571" s="124"/>
      <c r="H571" s="124"/>
      <c r="I571" s="124"/>
      <c r="J571" s="124"/>
      <c r="K571" s="124"/>
      <c r="L571" s="124"/>
      <c r="M571" s="124"/>
      <c r="N571" s="124"/>
      <c r="O571" s="124"/>
      <c r="P571" s="124"/>
      <c r="Q571" s="124"/>
      <c r="R571" s="124"/>
      <c r="S571" s="124"/>
      <c r="T571" s="124"/>
      <c r="U571" s="124"/>
      <c r="V571" s="124"/>
      <c r="W571" s="124"/>
      <c r="X571" s="124"/>
      <c r="Y571" s="124"/>
      <c r="Z571" s="124"/>
    </row>
    <row r="572" spans="1:26" ht="15.75" thickBot="1">
      <c r="A572" s="124"/>
      <c r="B572" s="124"/>
      <c r="C572" s="124"/>
      <c r="D572" s="124"/>
      <c r="E572" s="124"/>
      <c r="F572" s="124"/>
      <c r="G572" s="124"/>
      <c r="H572" s="124"/>
      <c r="I572" s="124"/>
      <c r="J572" s="124"/>
      <c r="K572" s="124"/>
      <c r="L572" s="124"/>
      <c r="M572" s="124"/>
      <c r="N572" s="124"/>
      <c r="O572" s="124"/>
      <c r="P572" s="124"/>
      <c r="Q572" s="124"/>
      <c r="R572" s="124"/>
      <c r="S572" s="124"/>
      <c r="T572" s="124"/>
      <c r="U572" s="124"/>
      <c r="V572" s="124"/>
      <c r="W572" s="124"/>
      <c r="X572" s="124"/>
      <c r="Y572" s="124"/>
      <c r="Z572" s="124"/>
    </row>
    <row r="573" spans="1:26" ht="15.75" thickBot="1">
      <c r="A573" s="124"/>
      <c r="B573" s="124"/>
      <c r="C573" s="124"/>
      <c r="D573" s="124"/>
      <c r="E573" s="124"/>
      <c r="F573" s="124"/>
      <c r="G573" s="124"/>
      <c r="H573" s="124"/>
      <c r="I573" s="124"/>
      <c r="J573" s="124"/>
      <c r="K573" s="124"/>
      <c r="L573" s="124"/>
      <c r="M573" s="124"/>
      <c r="N573" s="124"/>
      <c r="O573" s="124"/>
      <c r="P573" s="124"/>
      <c r="Q573" s="124"/>
      <c r="R573" s="124"/>
      <c r="S573" s="124"/>
      <c r="T573" s="124"/>
      <c r="U573" s="124"/>
      <c r="V573" s="124"/>
      <c r="W573" s="124"/>
      <c r="X573" s="124"/>
      <c r="Y573" s="124"/>
      <c r="Z573" s="124"/>
    </row>
    <row r="574" spans="1:26" ht="15.75" thickBot="1">
      <c r="A574" s="124"/>
      <c r="B574" s="124"/>
      <c r="C574" s="124"/>
      <c r="D574" s="124"/>
      <c r="E574" s="124"/>
      <c r="F574" s="124"/>
      <c r="G574" s="124"/>
      <c r="H574" s="124"/>
      <c r="I574" s="124"/>
      <c r="J574" s="124"/>
      <c r="K574" s="124"/>
      <c r="L574" s="124"/>
      <c r="M574" s="124"/>
      <c r="N574" s="124"/>
      <c r="O574" s="124"/>
      <c r="P574" s="124"/>
      <c r="Q574" s="124"/>
      <c r="R574" s="124"/>
      <c r="S574" s="124"/>
      <c r="T574" s="124"/>
      <c r="U574" s="124"/>
      <c r="V574" s="124"/>
      <c r="W574" s="124"/>
      <c r="X574" s="124"/>
      <c r="Y574" s="124"/>
      <c r="Z574" s="124"/>
    </row>
    <row r="575" spans="1:26" ht="15.75" thickBot="1">
      <c r="A575" s="124"/>
      <c r="B575" s="124"/>
      <c r="C575" s="124"/>
      <c r="D575" s="124"/>
      <c r="E575" s="124"/>
      <c r="F575" s="124"/>
      <c r="G575" s="124"/>
      <c r="H575" s="124"/>
      <c r="I575" s="124"/>
      <c r="J575" s="124"/>
      <c r="K575" s="124"/>
      <c r="L575" s="124"/>
      <c r="M575" s="124"/>
      <c r="N575" s="124"/>
      <c r="O575" s="124"/>
      <c r="P575" s="124"/>
      <c r="Q575" s="124"/>
      <c r="R575" s="124"/>
      <c r="S575" s="124"/>
      <c r="T575" s="124"/>
      <c r="U575" s="124"/>
      <c r="V575" s="124"/>
      <c r="W575" s="124"/>
      <c r="X575" s="124"/>
      <c r="Y575" s="124"/>
      <c r="Z575" s="124"/>
    </row>
    <row r="576" spans="1:26" ht="15.75" thickBot="1">
      <c r="A576" s="124"/>
      <c r="B576" s="124"/>
      <c r="C576" s="124"/>
      <c r="D576" s="124"/>
      <c r="E576" s="124"/>
      <c r="F576" s="124"/>
      <c r="G576" s="124"/>
      <c r="H576" s="124"/>
      <c r="I576" s="124"/>
      <c r="J576" s="124"/>
      <c r="K576" s="124"/>
      <c r="L576" s="124"/>
      <c r="M576" s="124"/>
      <c r="N576" s="124"/>
      <c r="O576" s="124"/>
      <c r="P576" s="124"/>
      <c r="Q576" s="124"/>
      <c r="R576" s="124"/>
      <c r="S576" s="124"/>
      <c r="T576" s="124"/>
      <c r="U576" s="124"/>
      <c r="V576" s="124"/>
      <c r="W576" s="124"/>
      <c r="X576" s="124"/>
      <c r="Y576" s="124"/>
      <c r="Z576" s="124"/>
    </row>
    <row r="577" spans="1:26" ht="15.75" thickBot="1">
      <c r="A577" s="124"/>
      <c r="B577" s="124"/>
      <c r="C577" s="124"/>
      <c r="D577" s="124"/>
      <c r="E577" s="124"/>
      <c r="F577" s="124"/>
      <c r="G577" s="124"/>
      <c r="H577" s="124"/>
      <c r="I577" s="124"/>
      <c r="J577" s="124"/>
      <c r="K577" s="124"/>
      <c r="L577" s="124"/>
      <c r="M577" s="124"/>
      <c r="N577" s="124"/>
      <c r="O577" s="124"/>
      <c r="P577" s="124"/>
      <c r="Q577" s="124"/>
      <c r="R577" s="124"/>
      <c r="S577" s="124"/>
      <c r="T577" s="124"/>
      <c r="U577" s="124"/>
      <c r="V577" s="124"/>
      <c r="W577" s="124"/>
      <c r="X577" s="124"/>
      <c r="Y577" s="124"/>
      <c r="Z577" s="124"/>
    </row>
    <row r="578" spans="1:26" ht="15.75" thickBot="1">
      <c r="A578" s="124"/>
      <c r="B578" s="124"/>
      <c r="C578" s="124"/>
      <c r="D578" s="124"/>
      <c r="E578" s="124"/>
      <c r="F578" s="124"/>
      <c r="G578" s="124"/>
      <c r="H578" s="124"/>
      <c r="I578" s="124"/>
      <c r="J578" s="124"/>
      <c r="K578" s="124"/>
      <c r="L578" s="124"/>
      <c r="M578" s="124"/>
      <c r="N578" s="124"/>
      <c r="O578" s="124"/>
      <c r="P578" s="124"/>
      <c r="Q578" s="124"/>
      <c r="R578" s="124"/>
      <c r="S578" s="124"/>
      <c r="T578" s="124"/>
      <c r="U578" s="124"/>
      <c r="V578" s="124"/>
      <c r="W578" s="124"/>
      <c r="X578" s="124"/>
      <c r="Y578" s="124"/>
      <c r="Z578" s="124"/>
    </row>
    <row r="579" spans="1:26" ht="15.75" thickBot="1">
      <c r="A579" s="124"/>
      <c r="B579" s="124"/>
      <c r="C579" s="124"/>
      <c r="D579" s="124"/>
      <c r="E579" s="124"/>
      <c r="F579" s="124"/>
      <c r="G579" s="124"/>
      <c r="H579" s="124"/>
      <c r="I579" s="124"/>
      <c r="J579" s="124"/>
      <c r="K579" s="124"/>
      <c r="L579" s="124"/>
      <c r="M579" s="124"/>
      <c r="N579" s="124"/>
      <c r="O579" s="124"/>
      <c r="P579" s="124"/>
      <c r="Q579" s="124"/>
      <c r="R579" s="124"/>
      <c r="S579" s="124"/>
      <c r="T579" s="124"/>
      <c r="U579" s="124"/>
      <c r="V579" s="124"/>
      <c r="W579" s="124"/>
      <c r="X579" s="124"/>
      <c r="Y579" s="124"/>
      <c r="Z579" s="124"/>
    </row>
    <row r="580" spans="1:26" ht="15.75" thickBot="1">
      <c r="A580" s="124"/>
      <c r="B580" s="124"/>
      <c r="C580" s="124"/>
      <c r="D580" s="124"/>
      <c r="E580" s="124"/>
      <c r="F580" s="124"/>
      <c r="G580" s="124"/>
      <c r="H580" s="124"/>
      <c r="I580" s="124"/>
      <c r="J580" s="124"/>
      <c r="K580" s="124"/>
      <c r="L580" s="124"/>
      <c r="M580" s="124"/>
      <c r="N580" s="124"/>
      <c r="O580" s="124"/>
      <c r="P580" s="124"/>
      <c r="Q580" s="124"/>
      <c r="R580" s="124"/>
      <c r="S580" s="124"/>
      <c r="T580" s="124"/>
      <c r="U580" s="124"/>
      <c r="V580" s="124"/>
      <c r="W580" s="124"/>
      <c r="X580" s="124"/>
      <c r="Y580" s="124"/>
      <c r="Z580" s="124"/>
    </row>
    <row r="581" spans="1:26" ht="15.75" thickBot="1">
      <c r="A581" s="124"/>
      <c r="B581" s="124"/>
      <c r="C581" s="124"/>
      <c r="D581" s="124"/>
      <c r="E581" s="124"/>
      <c r="F581" s="124"/>
      <c r="G581" s="124"/>
      <c r="H581" s="124"/>
      <c r="I581" s="124"/>
      <c r="J581" s="124"/>
      <c r="K581" s="124"/>
      <c r="L581" s="124"/>
      <c r="M581" s="124"/>
      <c r="N581" s="124"/>
      <c r="O581" s="124"/>
      <c r="P581" s="124"/>
      <c r="Q581" s="124"/>
      <c r="R581" s="124"/>
      <c r="S581" s="124"/>
      <c r="T581" s="124"/>
      <c r="U581" s="124"/>
      <c r="V581" s="124"/>
      <c r="W581" s="124"/>
      <c r="X581" s="124"/>
      <c r="Y581" s="124"/>
      <c r="Z581" s="124"/>
    </row>
    <row r="582" spans="1:26" ht="15.75" thickBot="1">
      <c r="A582" s="124"/>
      <c r="B582" s="124"/>
      <c r="C582" s="124"/>
      <c r="D582" s="124"/>
      <c r="E582" s="124"/>
      <c r="F582" s="124"/>
      <c r="G582" s="124"/>
      <c r="H582" s="124"/>
      <c r="I582" s="124"/>
      <c r="J582" s="124"/>
      <c r="K582" s="124"/>
      <c r="L582" s="124"/>
      <c r="M582" s="124"/>
      <c r="N582" s="124"/>
      <c r="O582" s="124"/>
      <c r="P582" s="124"/>
      <c r="Q582" s="124"/>
      <c r="R582" s="124"/>
      <c r="S582" s="124"/>
      <c r="T582" s="124"/>
      <c r="U582" s="124"/>
      <c r="V582" s="124"/>
      <c r="W582" s="124"/>
      <c r="X582" s="124"/>
      <c r="Y582" s="124"/>
      <c r="Z582" s="124"/>
    </row>
    <row r="583" spans="1:26" ht="15.75" thickBot="1">
      <c r="A583" s="124"/>
      <c r="B583" s="124"/>
      <c r="C583" s="124"/>
      <c r="D583" s="124"/>
      <c r="E583" s="124"/>
      <c r="F583" s="124"/>
      <c r="G583" s="124"/>
      <c r="H583" s="124"/>
      <c r="I583" s="124"/>
      <c r="J583" s="124"/>
      <c r="K583" s="124"/>
      <c r="L583" s="124"/>
      <c r="M583" s="124"/>
      <c r="N583" s="124"/>
      <c r="O583" s="124"/>
      <c r="P583" s="124"/>
      <c r="Q583" s="124"/>
      <c r="R583" s="124"/>
      <c r="S583" s="124"/>
      <c r="T583" s="124"/>
      <c r="U583" s="124"/>
      <c r="V583" s="124"/>
      <c r="W583" s="124"/>
      <c r="X583" s="124"/>
      <c r="Y583" s="124"/>
      <c r="Z583" s="124"/>
    </row>
    <row r="584" spans="1:26" ht="15.75" thickBot="1">
      <c r="A584" s="124"/>
      <c r="B584" s="124"/>
      <c r="C584" s="124"/>
      <c r="D584" s="124"/>
      <c r="E584" s="124"/>
      <c r="F584" s="124"/>
      <c r="G584" s="124"/>
      <c r="H584" s="124"/>
      <c r="I584" s="124"/>
      <c r="J584" s="124"/>
      <c r="K584" s="124"/>
      <c r="L584" s="124"/>
      <c r="M584" s="124"/>
      <c r="N584" s="124"/>
      <c r="O584" s="124"/>
      <c r="P584" s="124"/>
      <c r="Q584" s="124"/>
      <c r="R584" s="124"/>
      <c r="S584" s="124"/>
      <c r="T584" s="124"/>
      <c r="U584" s="124"/>
      <c r="V584" s="124"/>
      <c r="W584" s="124"/>
      <c r="X584" s="124"/>
      <c r="Y584" s="124"/>
      <c r="Z584" s="124"/>
    </row>
    <row r="585" spans="1:26" ht="15.75" thickBot="1">
      <c r="A585" s="124"/>
      <c r="B585" s="124"/>
      <c r="C585" s="124"/>
      <c r="D585" s="124"/>
      <c r="E585" s="124"/>
      <c r="F585" s="124"/>
      <c r="G585" s="124"/>
      <c r="H585" s="124"/>
      <c r="I585" s="124"/>
      <c r="J585" s="124"/>
      <c r="K585" s="124"/>
      <c r="L585" s="124"/>
      <c r="M585" s="124"/>
      <c r="N585" s="124"/>
      <c r="O585" s="124"/>
      <c r="P585" s="124"/>
      <c r="Q585" s="124"/>
      <c r="R585" s="124"/>
      <c r="S585" s="124"/>
      <c r="T585" s="124"/>
      <c r="U585" s="124"/>
      <c r="V585" s="124"/>
      <c r="W585" s="124"/>
      <c r="X585" s="124"/>
      <c r="Y585" s="124"/>
      <c r="Z585" s="124"/>
    </row>
    <row r="586" spans="1:26" ht="15.75" thickBot="1">
      <c r="A586" s="124"/>
      <c r="B586" s="124"/>
      <c r="C586" s="124"/>
      <c r="D586" s="124"/>
      <c r="E586" s="124"/>
      <c r="F586" s="124"/>
      <c r="G586" s="124"/>
      <c r="H586" s="124"/>
      <c r="I586" s="124"/>
      <c r="J586" s="124"/>
      <c r="K586" s="124"/>
      <c r="L586" s="124"/>
      <c r="M586" s="124"/>
      <c r="N586" s="124"/>
      <c r="O586" s="124"/>
      <c r="P586" s="124"/>
      <c r="Q586" s="124"/>
      <c r="R586" s="124"/>
      <c r="S586" s="124"/>
      <c r="T586" s="124"/>
      <c r="U586" s="124"/>
      <c r="V586" s="124"/>
      <c r="W586" s="124"/>
      <c r="X586" s="124"/>
      <c r="Y586" s="124"/>
      <c r="Z586" s="124"/>
    </row>
    <row r="587" spans="1:26" ht="15.75" thickBot="1">
      <c r="A587" s="124"/>
      <c r="B587" s="124"/>
      <c r="C587" s="124"/>
      <c r="D587" s="124"/>
      <c r="E587" s="124"/>
      <c r="F587" s="124"/>
      <c r="G587" s="124"/>
      <c r="H587" s="124"/>
      <c r="I587" s="124"/>
      <c r="J587" s="124"/>
      <c r="K587" s="124"/>
      <c r="L587" s="124"/>
      <c r="M587" s="124"/>
      <c r="N587" s="124"/>
      <c r="O587" s="124"/>
      <c r="P587" s="124"/>
      <c r="Q587" s="124"/>
      <c r="R587" s="124"/>
      <c r="S587" s="124"/>
      <c r="T587" s="124"/>
      <c r="U587" s="124"/>
      <c r="V587" s="124"/>
      <c r="W587" s="124"/>
      <c r="X587" s="124"/>
      <c r="Y587" s="124"/>
      <c r="Z587" s="124"/>
    </row>
    <row r="588" spans="1:26" ht="15.75" thickBot="1">
      <c r="A588" s="124"/>
      <c r="B588" s="124"/>
      <c r="C588" s="124"/>
      <c r="D588" s="124"/>
      <c r="E588" s="124"/>
      <c r="F588" s="124"/>
      <c r="G588" s="124"/>
      <c r="H588" s="124"/>
      <c r="I588" s="124"/>
      <c r="J588" s="124"/>
      <c r="K588" s="124"/>
      <c r="L588" s="124"/>
      <c r="M588" s="124"/>
      <c r="N588" s="124"/>
      <c r="O588" s="124"/>
      <c r="P588" s="124"/>
      <c r="Q588" s="124"/>
      <c r="R588" s="124"/>
      <c r="S588" s="124"/>
      <c r="T588" s="124"/>
      <c r="U588" s="124"/>
      <c r="V588" s="124"/>
      <c r="W588" s="124"/>
      <c r="X588" s="124"/>
      <c r="Y588" s="124"/>
      <c r="Z588" s="124"/>
    </row>
    <row r="589" spans="1:26" ht="15.75" thickBot="1">
      <c r="A589" s="124"/>
      <c r="B589" s="124"/>
      <c r="C589" s="124"/>
      <c r="D589" s="124"/>
      <c r="E589" s="124"/>
      <c r="F589" s="124"/>
      <c r="G589" s="124"/>
      <c r="H589" s="124"/>
      <c r="I589" s="124"/>
      <c r="J589" s="124"/>
      <c r="K589" s="124"/>
      <c r="L589" s="124"/>
      <c r="M589" s="124"/>
      <c r="N589" s="124"/>
      <c r="O589" s="124"/>
      <c r="P589" s="124"/>
      <c r="Q589" s="124"/>
      <c r="R589" s="124"/>
      <c r="S589" s="124"/>
      <c r="T589" s="124"/>
      <c r="U589" s="124"/>
      <c r="V589" s="124"/>
      <c r="W589" s="124"/>
      <c r="X589" s="124"/>
      <c r="Y589" s="124"/>
      <c r="Z589" s="124"/>
    </row>
    <row r="590" spans="1:26" ht="15.75" thickBot="1">
      <c r="A590" s="124"/>
      <c r="B590" s="124"/>
      <c r="C590" s="124"/>
      <c r="D590" s="124"/>
      <c r="E590" s="124"/>
      <c r="F590" s="124"/>
      <c r="G590" s="124"/>
      <c r="H590" s="124"/>
      <c r="I590" s="124"/>
      <c r="J590" s="124"/>
      <c r="K590" s="124"/>
      <c r="L590" s="124"/>
      <c r="M590" s="124"/>
      <c r="N590" s="124"/>
      <c r="O590" s="124"/>
      <c r="P590" s="124"/>
      <c r="Q590" s="124"/>
      <c r="R590" s="124"/>
      <c r="S590" s="124"/>
      <c r="T590" s="124"/>
      <c r="U590" s="124"/>
      <c r="V590" s="124"/>
      <c r="W590" s="124"/>
      <c r="X590" s="124"/>
      <c r="Y590" s="124"/>
      <c r="Z590" s="124"/>
    </row>
    <row r="591" spans="1:26" ht="15.75" thickBot="1">
      <c r="A591" s="124"/>
      <c r="B591" s="124"/>
      <c r="C591" s="124"/>
      <c r="D591" s="124"/>
      <c r="E591" s="124"/>
      <c r="F591" s="124"/>
      <c r="G591" s="124"/>
      <c r="H591" s="124"/>
      <c r="I591" s="124"/>
      <c r="J591" s="124"/>
      <c r="K591" s="124"/>
      <c r="L591" s="124"/>
      <c r="M591" s="124"/>
      <c r="N591" s="124"/>
      <c r="O591" s="124"/>
      <c r="P591" s="124"/>
      <c r="Q591" s="124"/>
      <c r="R591" s="124"/>
      <c r="S591" s="124"/>
      <c r="T591" s="124"/>
      <c r="U591" s="124"/>
      <c r="V591" s="124"/>
      <c r="W591" s="124"/>
      <c r="X591" s="124"/>
      <c r="Y591" s="124"/>
      <c r="Z591" s="124"/>
    </row>
    <row r="592" spans="1:26" ht="15.75" thickBot="1">
      <c r="A592" s="124"/>
      <c r="B592" s="124"/>
      <c r="C592" s="124"/>
      <c r="D592" s="124"/>
      <c r="E592" s="124"/>
      <c r="F592" s="124"/>
      <c r="G592" s="124"/>
      <c r="H592" s="124"/>
      <c r="I592" s="124"/>
      <c r="J592" s="124"/>
      <c r="K592" s="124"/>
      <c r="L592" s="124"/>
      <c r="M592" s="124"/>
      <c r="N592" s="124"/>
      <c r="O592" s="124"/>
      <c r="P592" s="124"/>
      <c r="Q592" s="124"/>
      <c r="R592" s="124"/>
      <c r="S592" s="124"/>
      <c r="T592" s="124"/>
      <c r="U592" s="124"/>
      <c r="V592" s="124"/>
      <c r="W592" s="124"/>
      <c r="X592" s="124"/>
      <c r="Y592" s="124"/>
      <c r="Z592" s="124"/>
    </row>
    <row r="593" spans="1:26" ht="15.75" thickBot="1">
      <c r="A593" s="124"/>
      <c r="B593" s="124"/>
      <c r="C593" s="124"/>
      <c r="D593" s="124"/>
      <c r="E593" s="124"/>
      <c r="F593" s="124"/>
      <c r="G593" s="124"/>
      <c r="H593" s="124"/>
      <c r="I593" s="124"/>
      <c r="J593" s="124"/>
      <c r="K593" s="124"/>
      <c r="L593" s="124"/>
      <c r="M593" s="124"/>
      <c r="N593" s="124"/>
      <c r="O593" s="124"/>
      <c r="P593" s="124"/>
      <c r="Q593" s="124"/>
      <c r="R593" s="124"/>
      <c r="S593" s="124"/>
      <c r="T593" s="124"/>
      <c r="U593" s="124"/>
      <c r="V593" s="124"/>
      <c r="W593" s="124"/>
      <c r="X593" s="124"/>
      <c r="Y593" s="124"/>
      <c r="Z593" s="124"/>
    </row>
    <row r="594" spans="1:26" ht="15.75" thickBot="1">
      <c r="A594" s="124"/>
      <c r="B594" s="124"/>
      <c r="C594" s="124"/>
      <c r="D594" s="124"/>
      <c r="E594" s="124"/>
      <c r="F594" s="124"/>
      <c r="G594" s="124"/>
      <c r="H594" s="124"/>
      <c r="I594" s="124"/>
      <c r="J594" s="124"/>
      <c r="K594" s="124"/>
      <c r="L594" s="124"/>
      <c r="M594" s="124"/>
      <c r="N594" s="124"/>
      <c r="O594" s="124"/>
      <c r="P594" s="124"/>
      <c r="Q594" s="124"/>
      <c r="R594" s="124"/>
      <c r="S594" s="124"/>
      <c r="T594" s="124"/>
      <c r="U594" s="124"/>
      <c r="V594" s="124"/>
      <c r="W594" s="124"/>
      <c r="X594" s="124"/>
      <c r="Y594" s="124"/>
      <c r="Z594" s="124"/>
    </row>
    <row r="595" spans="1:26" ht="15.75" thickBot="1">
      <c r="A595" s="124"/>
      <c r="B595" s="124"/>
      <c r="C595" s="124"/>
      <c r="D595" s="124"/>
      <c r="E595" s="124"/>
      <c r="F595" s="124"/>
      <c r="G595" s="124"/>
      <c r="H595" s="124"/>
      <c r="I595" s="124"/>
      <c r="J595" s="124"/>
      <c r="K595" s="124"/>
      <c r="L595" s="124"/>
      <c r="M595" s="124"/>
      <c r="N595" s="124"/>
      <c r="O595" s="124"/>
      <c r="P595" s="124"/>
      <c r="Q595" s="124"/>
      <c r="R595" s="124"/>
      <c r="S595" s="124"/>
      <c r="T595" s="124"/>
      <c r="U595" s="124"/>
      <c r="V595" s="124"/>
      <c r="W595" s="124"/>
      <c r="X595" s="124"/>
      <c r="Y595" s="124"/>
      <c r="Z595" s="124"/>
    </row>
    <row r="596" spans="1:26" ht="15.75" thickBot="1">
      <c r="A596" s="124"/>
      <c r="B596" s="124"/>
      <c r="C596" s="124"/>
      <c r="D596" s="124"/>
      <c r="E596" s="124"/>
      <c r="F596" s="124"/>
      <c r="G596" s="124"/>
      <c r="H596" s="124"/>
      <c r="I596" s="124"/>
      <c r="J596" s="124"/>
      <c r="K596" s="124"/>
      <c r="L596" s="124"/>
      <c r="M596" s="124"/>
      <c r="N596" s="124"/>
      <c r="O596" s="124"/>
      <c r="P596" s="124"/>
      <c r="Q596" s="124"/>
      <c r="R596" s="124"/>
      <c r="S596" s="124"/>
      <c r="T596" s="124"/>
      <c r="U596" s="124"/>
      <c r="V596" s="124"/>
      <c r="W596" s="124"/>
      <c r="X596" s="124"/>
      <c r="Y596" s="124"/>
      <c r="Z596" s="124"/>
    </row>
    <row r="597" spans="1:26" ht="15.75" thickBot="1">
      <c r="A597" s="124"/>
      <c r="B597" s="124"/>
      <c r="C597" s="124"/>
      <c r="D597" s="124"/>
      <c r="E597" s="124"/>
      <c r="F597" s="124"/>
      <c r="G597" s="124"/>
      <c r="H597" s="124"/>
      <c r="I597" s="124"/>
      <c r="J597" s="124"/>
      <c r="K597" s="124"/>
      <c r="L597" s="124"/>
      <c r="M597" s="124"/>
      <c r="N597" s="124"/>
      <c r="O597" s="124"/>
      <c r="P597" s="124"/>
      <c r="Q597" s="124"/>
      <c r="R597" s="124"/>
      <c r="S597" s="124"/>
      <c r="T597" s="124"/>
      <c r="U597" s="124"/>
      <c r="V597" s="124"/>
      <c r="W597" s="124"/>
      <c r="X597" s="124"/>
      <c r="Y597" s="124"/>
      <c r="Z597" s="124"/>
    </row>
    <row r="598" spans="1:26" ht="15.75" thickBot="1">
      <c r="A598" s="124"/>
      <c r="B598" s="124"/>
      <c r="C598" s="124"/>
      <c r="D598" s="124"/>
      <c r="E598" s="124"/>
      <c r="F598" s="124"/>
      <c r="G598" s="124"/>
      <c r="H598" s="124"/>
      <c r="I598" s="124"/>
      <c r="J598" s="124"/>
      <c r="K598" s="124"/>
      <c r="L598" s="124"/>
      <c r="M598" s="124"/>
      <c r="N598" s="124"/>
      <c r="O598" s="124"/>
      <c r="P598" s="124"/>
      <c r="Q598" s="124"/>
      <c r="R598" s="124"/>
      <c r="S598" s="124"/>
      <c r="T598" s="124"/>
      <c r="U598" s="124"/>
      <c r="V598" s="124"/>
      <c r="W598" s="124"/>
      <c r="X598" s="124"/>
      <c r="Y598" s="124"/>
      <c r="Z598" s="124"/>
    </row>
    <row r="599" spans="1:26" ht="15.75" thickBot="1">
      <c r="A599" s="124"/>
      <c r="B599" s="124"/>
      <c r="C599" s="124"/>
      <c r="D599" s="124"/>
      <c r="E599" s="124"/>
      <c r="F599" s="124"/>
      <c r="G599" s="124"/>
      <c r="H599" s="124"/>
      <c r="I599" s="124"/>
      <c r="J599" s="124"/>
      <c r="K599" s="124"/>
      <c r="L599" s="124"/>
      <c r="M599" s="124"/>
      <c r="N599" s="124"/>
      <c r="O599" s="124"/>
      <c r="P599" s="124"/>
      <c r="Q599" s="124"/>
      <c r="R599" s="124"/>
      <c r="S599" s="124"/>
      <c r="T599" s="124"/>
      <c r="U599" s="124"/>
      <c r="V599" s="124"/>
      <c r="W599" s="124"/>
      <c r="X599" s="124"/>
      <c r="Y599" s="124"/>
      <c r="Z599" s="124"/>
    </row>
    <row r="600" spans="1:26" ht="15.75" thickBot="1">
      <c r="A600" s="124"/>
      <c r="B600" s="124"/>
      <c r="C600" s="124"/>
      <c r="D600" s="124"/>
      <c r="E600" s="124"/>
      <c r="F600" s="124"/>
      <c r="G600" s="124"/>
      <c r="H600" s="124"/>
      <c r="I600" s="124"/>
      <c r="J600" s="124"/>
      <c r="K600" s="124"/>
      <c r="L600" s="124"/>
      <c r="M600" s="124"/>
      <c r="N600" s="124"/>
      <c r="O600" s="124"/>
      <c r="P600" s="124"/>
      <c r="Q600" s="124"/>
      <c r="R600" s="124"/>
      <c r="S600" s="124"/>
      <c r="T600" s="124"/>
      <c r="U600" s="124"/>
      <c r="V600" s="124"/>
      <c r="W600" s="124"/>
      <c r="X600" s="124"/>
      <c r="Y600" s="124"/>
      <c r="Z600" s="124"/>
    </row>
    <row r="601" spans="1:26" ht="15.75" thickBot="1">
      <c r="A601" s="124"/>
      <c r="B601" s="124"/>
      <c r="C601" s="124"/>
      <c r="D601" s="124"/>
      <c r="E601" s="124"/>
      <c r="F601" s="124"/>
      <c r="G601" s="124"/>
      <c r="H601" s="124"/>
      <c r="I601" s="124"/>
      <c r="J601" s="124"/>
      <c r="K601" s="124"/>
      <c r="L601" s="124"/>
      <c r="M601" s="124"/>
      <c r="N601" s="124"/>
      <c r="O601" s="124"/>
      <c r="P601" s="124"/>
      <c r="Q601" s="124"/>
      <c r="R601" s="124"/>
      <c r="S601" s="124"/>
      <c r="T601" s="124"/>
      <c r="U601" s="124"/>
      <c r="V601" s="124"/>
      <c r="W601" s="124"/>
      <c r="X601" s="124"/>
      <c r="Y601" s="124"/>
      <c r="Z601" s="124"/>
    </row>
    <row r="602" spans="1:26" ht="15.75" thickBot="1">
      <c r="A602" s="124"/>
      <c r="B602" s="124"/>
      <c r="C602" s="124"/>
      <c r="D602" s="124"/>
      <c r="E602" s="124"/>
      <c r="F602" s="124"/>
      <c r="G602" s="124"/>
      <c r="H602" s="124"/>
      <c r="I602" s="124"/>
      <c r="J602" s="124"/>
      <c r="K602" s="124"/>
      <c r="L602" s="124"/>
      <c r="M602" s="124"/>
      <c r="N602" s="124"/>
      <c r="O602" s="124"/>
      <c r="P602" s="124"/>
      <c r="Q602" s="124"/>
      <c r="R602" s="124"/>
      <c r="S602" s="124"/>
      <c r="T602" s="124"/>
      <c r="U602" s="124"/>
      <c r="V602" s="124"/>
      <c r="W602" s="124"/>
      <c r="X602" s="124"/>
      <c r="Y602" s="124"/>
      <c r="Z602" s="124"/>
    </row>
    <row r="603" spans="1:26" ht="15.75" thickBot="1">
      <c r="A603" s="124"/>
      <c r="B603" s="124"/>
      <c r="C603" s="124"/>
      <c r="D603" s="124"/>
      <c r="E603" s="124"/>
      <c r="F603" s="124"/>
      <c r="G603" s="124"/>
      <c r="H603" s="124"/>
      <c r="I603" s="124"/>
      <c r="J603" s="124"/>
      <c r="K603" s="124"/>
      <c r="L603" s="124"/>
      <c r="M603" s="124"/>
      <c r="N603" s="124"/>
      <c r="O603" s="124"/>
      <c r="P603" s="124"/>
      <c r="Q603" s="124"/>
      <c r="R603" s="124"/>
      <c r="S603" s="124"/>
      <c r="T603" s="124"/>
      <c r="U603" s="124"/>
      <c r="V603" s="124"/>
      <c r="W603" s="124"/>
      <c r="X603" s="124"/>
      <c r="Y603" s="124"/>
      <c r="Z603" s="124"/>
    </row>
    <row r="604" spans="1:26" ht="15.75" thickBot="1">
      <c r="A604" s="124"/>
      <c r="B604" s="124"/>
      <c r="C604" s="124"/>
      <c r="D604" s="124"/>
      <c r="E604" s="124"/>
      <c r="F604" s="124"/>
      <c r="G604" s="124"/>
      <c r="H604" s="124"/>
      <c r="I604" s="124"/>
      <c r="J604" s="124"/>
      <c r="K604" s="124"/>
      <c r="L604" s="124"/>
      <c r="M604" s="124"/>
      <c r="N604" s="124"/>
      <c r="O604" s="124"/>
      <c r="P604" s="124"/>
      <c r="Q604" s="124"/>
      <c r="R604" s="124"/>
      <c r="S604" s="124"/>
      <c r="T604" s="124"/>
      <c r="U604" s="124"/>
      <c r="V604" s="124"/>
      <c r="W604" s="124"/>
      <c r="X604" s="124"/>
      <c r="Y604" s="124"/>
      <c r="Z604" s="124"/>
    </row>
    <row r="605" spans="1:26" ht="15.75" thickBot="1">
      <c r="A605" s="124"/>
      <c r="B605" s="124"/>
      <c r="C605" s="124"/>
      <c r="D605" s="124"/>
      <c r="E605" s="124"/>
      <c r="F605" s="124"/>
      <c r="G605" s="124"/>
      <c r="H605" s="124"/>
      <c r="I605" s="124"/>
      <c r="J605" s="124"/>
      <c r="K605" s="124"/>
      <c r="L605" s="124"/>
      <c r="M605" s="124"/>
      <c r="N605" s="124"/>
      <c r="O605" s="124"/>
      <c r="P605" s="124"/>
      <c r="Q605" s="124"/>
      <c r="R605" s="124"/>
      <c r="S605" s="124"/>
      <c r="T605" s="124"/>
      <c r="U605" s="124"/>
      <c r="V605" s="124"/>
      <c r="W605" s="124"/>
      <c r="X605" s="124"/>
      <c r="Y605" s="124"/>
      <c r="Z605" s="124"/>
    </row>
    <row r="606" spans="1:26" ht="15.75" thickBot="1">
      <c r="A606" s="124"/>
      <c r="B606" s="124"/>
      <c r="C606" s="124"/>
      <c r="D606" s="124"/>
      <c r="E606" s="124"/>
      <c r="F606" s="124"/>
      <c r="G606" s="124"/>
      <c r="H606" s="124"/>
      <c r="I606" s="124"/>
      <c r="J606" s="124"/>
      <c r="K606" s="124"/>
      <c r="L606" s="124"/>
      <c r="M606" s="124"/>
      <c r="N606" s="124"/>
      <c r="O606" s="124"/>
      <c r="P606" s="124"/>
      <c r="Q606" s="124"/>
      <c r="R606" s="124"/>
      <c r="S606" s="124"/>
      <c r="T606" s="124"/>
      <c r="U606" s="124"/>
      <c r="V606" s="124"/>
      <c r="W606" s="124"/>
      <c r="X606" s="124"/>
      <c r="Y606" s="124"/>
      <c r="Z606" s="124"/>
    </row>
    <row r="607" spans="1:26" ht="15.75" thickBot="1">
      <c r="A607" s="124"/>
      <c r="B607" s="124"/>
      <c r="C607" s="124"/>
      <c r="D607" s="124"/>
      <c r="E607" s="124"/>
      <c r="F607" s="124"/>
      <c r="G607" s="124"/>
      <c r="H607" s="124"/>
      <c r="I607" s="124"/>
      <c r="J607" s="124"/>
      <c r="K607" s="124"/>
      <c r="L607" s="124"/>
      <c r="M607" s="124"/>
      <c r="N607" s="124"/>
      <c r="O607" s="124"/>
      <c r="P607" s="124"/>
      <c r="Q607" s="124"/>
      <c r="R607" s="124"/>
      <c r="S607" s="124"/>
      <c r="T607" s="124"/>
      <c r="U607" s="124"/>
      <c r="V607" s="124"/>
      <c r="W607" s="124"/>
      <c r="X607" s="124"/>
      <c r="Y607" s="124"/>
      <c r="Z607" s="124"/>
    </row>
    <row r="608" spans="1:26" ht="15.75" thickBot="1">
      <c r="A608" s="124"/>
      <c r="B608" s="124"/>
      <c r="C608" s="124"/>
      <c r="D608" s="124"/>
      <c r="E608" s="124"/>
      <c r="F608" s="124"/>
      <c r="G608" s="124"/>
      <c r="H608" s="124"/>
      <c r="I608" s="124"/>
      <c r="J608" s="124"/>
      <c r="K608" s="124"/>
      <c r="L608" s="124"/>
      <c r="M608" s="124"/>
      <c r="N608" s="124"/>
      <c r="O608" s="124"/>
      <c r="P608" s="124"/>
      <c r="Q608" s="124"/>
      <c r="R608" s="124"/>
      <c r="S608" s="124"/>
      <c r="T608" s="124"/>
      <c r="U608" s="124"/>
      <c r="V608" s="124"/>
      <c r="W608" s="124"/>
      <c r="X608" s="124"/>
      <c r="Y608" s="124"/>
      <c r="Z608" s="124"/>
    </row>
    <row r="609" spans="1:26" ht="15.75" thickBot="1">
      <c r="A609" s="124"/>
      <c r="B609" s="124"/>
      <c r="C609" s="124"/>
      <c r="D609" s="124"/>
      <c r="E609" s="124"/>
      <c r="F609" s="124"/>
      <c r="G609" s="124"/>
      <c r="H609" s="124"/>
      <c r="I609" s="124"/>
      <c r="J609" s="124"/>
      <c r="K609" s="124"/>
      <c r="L609" s="124"/>
      <c r="M609" s="124"/>
      <c r="N609" s="124"/>
      <c r="O609" s="124"/>
      <c r="P609" s="124"/>
      <c r="Q609" s="124"/>
      <c r="R609" s="124"/>
      <c r="S609" s="124"/>
      <c r="T609" s="124"/>
      <c r="U609" s="124"/>
      <c r="V609" s="124"/>
      <c r="W609" s="124"/>
      <c r="X609" s="124"/>
      <c r="Y609" s="124"/>
      <c r="Z609" s="124"/>
    </row>
    <row r="610" spans="1:26" ht="15.75" thickBot="1">
      <c r="A610" s="124"/>
      <c r="B610" s="124"/>
      <c r="C610" s="124"/>
      <c r="D610" s="124"/>
      <c r="E610" s="124"/>
      <c r="F610" s="124"/>
      <c r="G610" s="124"/>
      <c r="H610" s="124"/>
      <c r="I610" s="124"/>
      <c r="J610" s="124"/>
      <c r="K610" s="124"/>
      <c r="L610" s="124"/>
      <c r="M610" s="124"/>
      <c r="N610" s="124"/>
      <c r="O610" s="124"/>
      <c r="P610" s="124"/>
      <c r="Q610" s="124"/>
      <c r="R610" s="124"/>
      <c r="S610" s="124"/>
      <c r="T610" s="124"/>
      <c r="U610" s="124"/>
      <c r="V610" s="124"/>
      <c r="W610" s="124"/>
      <c r="X610" s="124"/>
      <c r="Y610" s="124"/>
      <c r="Z610" s="124"/>
    </row>
    <row r="611" spans="1:26" ht="15.75" thickBot="1">
      <c r="A611" s="124"/>
      <c r="B611" s="124"/>
      <c r="C611" s="124"/>
      <c r="D611" s="124"/>
      <c r="E611" s="124"/>
      <c r="F611" s="124"/>
      <c r="G611" s="124"/>
      <c r="H611" s="124"/>
      <c r="I611" s="124"/>
      <c r="J611" s="124"/>
      <c r="K611" s="124"/>
      <c r="L611" s="124"/>
      <c r="M611" s="124"/>
      <c r="N611" s="124"/>
      <c r="O611" s="124"/>
      <c r="P611" s="124"/>
      <c r="Q611" s="124"/>
      <c r="R611" s="124"/>
      <c r="S611" s="124"/>
      <c r="T611" s="124"/>
      <c r="U611" s="124"/>
      <c r="V611" s="124"/>
      <c r="W611" s="124"/>
      <c r="X611" s="124"/>
      <c r="Y611" s="124"/>
      <c r="Z611" s="124"/>
    </row>
    <row r="612" spans="1:26" ht="15.75" thickBot="1">
      <c r="A612" s="124"/>
      <c r="B612" s="124"/>
      <c r="C612" s="124"/>
      <c r="D612" s="124"/>
      <c r="E612" s="124"/>
      <c r="F612" s="124"/>
      <c r="G612" s="124"/>
      <c r="H612" s="124"/>
      <c r="I612" s="124"/>
      <c r="J612" s="124"/>
      <c r="K612" s="124"/>
      <c r="L612" s="124"/>
      <c r="M612" s="124"/>
      <c r="N612" s="124"/>
      <c r="O612" s="124"/>
      <c r="P612" s="124"/>
      <c r="Q612" s="124"/>
      <c r="R612" s="124"/>
      <c r="S612" s="124"/>
      <c r="T612" s="124"/>
      <c r="U612" s="124"/>
      <c r="V612" s="124"/>
      <c r="W612" s="124"/>
      <c r="X612" s="124"/>
      <c r="Y612" s="124"/>
      <c r="Z612" s="124"/>
    </row>
    <row r="613" spans="1:26" ht="15.75" thickBot="1">
      <c r="A613" s="124"/>
      <c r="B613" s="124"/>
      <c r="C613" s="124"/>
      <c r="D613" s="124"/>
      <c r="E613" s="124"/>
      <c r="F613" s="124"/>
      <c r="G613" s="124"/>
      <c r="H613" s="124"/>
      <c r="I613" s="124"/>
      <c r="J613" s="124"/>
      <c r="K613" s="124"/>
      <c r="L613" s="124"/>
      <c r="M613" s="124"/>
      <c r="N613" s="124"/>
      <c r="O613" s="124"/>
      <c r="P613" s="124"/>
      <c r="Q613" s="124"/>
      <c r="R613" s="124"/>
      <c r="S613" s="124"/>
      <c r="T613" s="124"/>
      <c r="U613" s="124"/>
      <c r="V613" s="124"/>
      <c r="W613" s="124"/>
      <c r="X613" s="124"/>
      <c r="Y613" s="124"/>
      <c r="Z613" s="124"/>
    </row>
    <row r="614" spans="1:26" ht="15.75" thickBot="1">
      <c r="A614" s="124"/>
      <c r="B614" s="124"/>
      <c r="C614" s="124"/>
      <c r="D614" s="124"/>
      <c r="E614" s="124"/>
      <c r="F614" s="124"/>
      <c r="G614" s="124"/>
      <c r="H614" s="124"/>
      <c r="I614" s="124"/>
      <c r="J614" s="124"/>
      <c r="K614" s="124"/>
      <c r="L614" s="124"/>
      <c r="M614" s="124"/>
      <c r="N614" s="124"/>
      <c r="O614" s="124"/>
      <c r="P614" s="124"/>
      <c r="Q614" s="124"/>
      <c r="R614" s="124"/>
      <c r="S614" s="124"/>
      <c r="T614" s="124"/>
      <c r="U614" s="124"/>
      <c r="V614" s="124"/>
      <c r="W614" s="124"/>
      <c r="X614" s="124"/>
      <c r="Y614" s="124"/>
      <c r="Z614" s="124"/>
    </row>
    <row r="615" spans="1:26" ht="15.75" thickBot="1">
      <c r="A615" s="124"/>
      <c r="B615" s="124"/>
      <c r="C615" s="124"/>
      <c r="D615" s="124"/>
      <c r="E615" s="124"/>
      <c r="F615" s="124"/>
      <c r="G615" s="124"/>
      <c r="H615" s="124"/>
      <c r="I615" s="124"/>
      <c r="J615" s="124"/>
      <c r="K615" s="124"/>
      <c r="L615" s="124"/>
      <c r="M615" s="124"/>
      <c r="N615" s="124"/>
      <c r="O615" s="124"/>
      <c r="P615" s="124"/>
      <c r="Q615" s="124"/>
      <c r="R615" s="124"/>
      <c r="S615" s="124"/>
      <c r="T615" s="124"/>
      <c r="U615" s="124"/>
      <c r="V615" s="124"/>
      <c r="W615" s="124"/>
      <c r="X615" s="124"/>
      <c r="Y615" s="124"/>
      <c r="Z615" s="124"/>
    </row>
    <row r="616" spans="1:26" ht="15.75" thickBot="1">
      <c r="A616" s="124"/>
      <c r="B616" s="124"/>
      <c r="C616" s="124"/>
      <c r="D616" s="124"/>
      <c r="E616" s="124"/>
      <c r="F616" s="124"/>
      <c r="G616" s="124"/>
      <c r="H616" s="124"/>
      <c r="I616" s="124"/>
      <c r="J616" s="124"/>
      <c r="K616" s="124"/>
      <c r="L616" s="124"/>
      <c r="M616" s="124"/>
      <c r="N616" s="124"/>
      <c r="O616" s="124"/>
      <c r="P616" s="124"/>
      <c r="Q616" s="124"/>
      <c r="R616" s="124"/>
      <c r="S616" s="124"/>
      <c r="T616" s="124"/>
      <c r="U616" s="124"/>
      <c r="V616" s="124"/>
      <c r="W616" s="124"/>
      <c r="X616" s="124"/>
      <c r="Y616" s="124"/>
      <c r="Z616" s="124"/>
    </row>
    <row r="617" spans="1:26" ht="15.75" thickBot="1">
      <c r="A617" s="124"/>
      <c r="B617" s="124"/>
      <c r="C617" s="124"/>
      <c r="D617" s="124"/>
      <c r="E617" s="124"/>
      <c r="F617" s="124"/>
      <c r="G617" s="124"/>
      <c r="H617" s="124"/>
      <c r="I617" s="124"/>
      <c r="J617" s="124"/>
      <c r="K617" s="124"/>
      <c r="L617" s="124"/>
      <c r="M617" s="124"/>
      <c r="N617" s="124"/>
      <c r="O617" s="124"/>
      <c r="P617" s="124"/>
      <c r="Q617" s="124"/>
      <c r="R617" s="124"/>
      <c r="S617" s="124"/>
      <c r="T617" s="124"/>
      <c r="U617" s="124"/>
      <c r="V617" s="124"/>
      <c r="W617" s="124"/>
      <c r="X617" s="124"/>
      <c r="Y617" s="124"/>
      <c r="Z617" s="124"/>
    </row>
    <row r="618" spans="1:26" ht="15.75" thickBot="1">
      <c r="A618" s="124"/>
      <c r="B618" s="124"/>
      <c r="C618" s="124"/>
      <c r="D618" s="124"/>
      <c r="E618" s="124"/>
      <c r="F618" s="124"/>
      <c r="G618" s="124"/>
      <c r="H618" s="124"/>
      <c r="I618" s="124"/>
      <c r="J618" s="124"/>
      <c r="K618" s="124"/>
      <c r="L618" s="124"/>
      <c r="M618" s="124"/>
      <c r="N618" s="124"/>
      <c r="O618" s="124"/>
      <c r="P618" s="124"/>
      <c r="Q618" s="124"/>
      <c r="R618" s="124"/>
      <c r="S618" s="124"/>
      <c r="T618" s="124"/>
      <c r="U618" s="124"/>
      <c r="V618" s="124"/>
      <c r="W618" s="124"/>
      <c r="X618" s="124"/>
      <c r="Y618" s="124"/>
      <c r="Z618" s="124"/>
    </row>
    <row r="619" spans="1:26" ht="15.75" thickBot="1">
      <c r="A619" s="124"/>
      <c r="B619" s="124"/>
      <c r="C619" s="124"/>
      <c r="D619" s="124"/>
      <c r="E619" s="124"/>
      <c r="F619" s="124"/>
      <c r="G619" s="124"/>
      <c r="H619" s="124"/>
      <c r="I619" s="124"/>
      <c r="J619" s="124"/>
      <c r="K619" s="124"/>
      <c r="L619" s="124"/>
      <c r="M619" s="124"/>
      <c r="N619" s="124"/>
      <c r="O619" s="124"/>
      <c r="P619" s="124"/>
      <c r="Q619" s="124"/>
      <c r="R619" s="124"/>
      <c r="S619" s="124"/>
      <c r="T619" s="124"/>
      <c r="U619" s="124"/>
      <c r="V619" s="124"/>
      <c r="W619" s="124"/>
      <c r="X619" s="124"/>
      <c r="Y619" s="124"/>
      <c r="Z619" s="124"/>
    </row>
    <row r="620" spans="1:26" ht="15.75" thickBot="1">
      <c r="A620" s="124"/>
      <c r="B620" s="124"/>
      <c r="C620" s="124"/>
      <c r="D620" s="124"/>
      <c r="E620" s="124"/>
      <c r="F620" s="124"/>
      <c r="G620" s="124"/>
      <c r="H620" s="124"/>
      <c r="I620" s="124"/>
      <c r="J620" s="124"/>
      <c r="K620" s="124"/>
      <c r="L620" s="124"/>
      <c r="M620" s="124"/>
      <c r="N620" s="124"/>
      <c r="O620" s="124"/>
      <c r="P620" s="124"/>
      <c r="Q620" s="124"/>
      <c r="R620" s="124"/>
      <c r="S620" s="124"/>
      <c r="T620" s="124"/>
      <c r="U620" s="124"/>
      <c r="V620" s="124"/>
      <c r="W620" s="124"/>
      <c r="X620" s="124"/>
      <c r="Y620" s="124"/>
      <c r="Z620" s="124"/>
    </row>
    <row r="621" spans="1:26" ht="15.75" thickBot="1">
      <c r="A621" s="124"/>
      <c r="B621" s="124"/>
      <c r="C621" s="124"/>
      <c r="D621" s="124"/>
      <c r="E621" s="124"/>
      <c r="F621" s="124"/>
      <c r="G621" s="124"/>
      <c r="H621" s="124"/>
      <c r="I621" s="124"/>
      <c r="J621" s="124"/>
      <c r="K621" s="124"/>
      <c r="L621" s="124"/>
      <c r="M621" s="124"/>
      <c r="N621" s="124"/>
      <c r="O621" s="124"/>
      <c r="P621" s="124"/>
      <c r="Q621" s="124"/>
      <c r="R621" s="124"/>
      <c r="S621" s="124"/>
      <c r="T621" s="124"/>
      <c r="U621" s="124"/>
      <c r="V621" s="124"/>
      <c r="W621" s="124"/>
      <c r="X621" s="124"/>
      <c r="Y621" s="124"/>
      <c r="Z621" s="124"/>
    </row>
    <row r="622" spans="1:26" ht="15.75" thickBot="1">
      <c r="A622" s="124"/>
      <c r="B622" s="124"/>
      <c r="C622" s="124"/>
      <c r="D622" s="124"/>
      <c r="E622" s="124"/>
      <c r="F622" s="124"/>
      <c r="G622" s="124"/>
      <c r="H622" s="124"/>
      <c r="I622" s="124"/>
      <c r="J622" s="124"/>
      <c r="K622" s="124"/>
      <c r="L622" s="124"/>
      <c r="M622" s="124"/>
      <c r="N622" s="124"/>
      <c r="O622" s="124"/>
      <c r="P622" s="124"/>
      <c r="Q622" s="124"/>
      <c r="R622" s="124"/>
      <c r="S622" s="124"/>
      <c r="T622" s="124"/>
      <c r="U622" s="124"/>
      <c r="V622" s="124"/>
      <c r="W622" s="124"/>
      <c r="X622" s="124"/>
      <c r="Y622" s="124"/>
      <c r="Z622" s="124"/>
    </row>
    <row r="623" spans="1:26" ht="15.75" thickBot="1">
      <c r="A623" s="124"/>
      <c r="B623" s="124"/>
      <c r="C623" s="124"/>
      <c r="D623" s="124"/>
      <c r="E623" s="124"/>
      <c r="F623" s="124"/>
      <c r="G623" s="124"/>
      <c r="H623" s="124"/>
      <c r="I623" s="124"/>
      <c r="J623" s="124"/>
      <c r="K623" s="124"/>
      <c r="L623" s="124"/>
      <c r="M623" s="124"/>
      <c r="N623" s="124"/>
      <c r="O623" s="124"/>
      <c r="P623" s="124"/>
      <c r="Q623" s="124"/>
      <c r="R623" s="124"/>
      <c r="S623" s="124"/>
      <c r="T623" s="124"/>
      <c r="U623" s="124"/>
      <c r="V623" s="124"/>
      <c r="W623" s="124"/>
      <c r="X623" s="124"/>
      <c r="Y623" s="124"/>
      <c r="Z623" s="124"/>
    </row>
    <row r="624" spans="1:26" ht="15.75" thickBot="1">
      <c r="A624" s="124"/>
      <c r="B624" s="124"/>
      <c r="C624" s="124"/>
      <c r="D624" s="124"/>
      <c r="E624" s="124"/>
      <c r="F624" s="124"/>
      <c r="G624" s="124"/>
      <c r="H624" s="124"/>
      <c r="I624" s="124"/>
      <c r="J624" s="124"/>
      <c r="K624" s="124"/>
      <c r="L624" s="124"/>
      <c r="M624" s="124"/>
      <c r="N624" s="124"/>
      <c r="O624" s="124"/>
      <c r="P624" s="124"/>
      <c r="Q624" s="124"/>
      <c r="R624" s="124"/>
      <c r="S624" s="124"/>
      <c r="T624" s="124"/>
      <c r="U624" s="124"/>
      <c r="V624" s="124"/>
      <c r="W624" s="124"/>
      <c r="X624" s="124"/>
      <c r="Y624" s="124"/>
      <c r="Z624" s="124"/>
    </row>
    <row r="625" spans="1:26" ht="15.75" thickBot="1">
      <c r="A625" s="124"/>
      <c r="B625" s="124"/>
      <c r="C625" s="124"/>
      <c r="D625" s="124"/>
      <c r="E625" s="124"/>
      <c r="F625" s="124"/>
      <c r="G625" s="124"/>
      <c r="H625" s="124"/>
      <c r="I625" s="124"/>
      <c r="J625" s="124"/>
      <c r="K625" s="124"/>
      <c r="L625" s="124"/>
      <c r="M625" s="124"/>
      <c r="N625" s="124"/>
      <c r="O625" s="124"/>
      <c r="P625" s="124"/>
      <c r="Q625" s="124"/>
      <c r="R625" s="124"/>
      <c r="S625" s="124"/>
      <c r="T625" s="124"/>
      <c r="U625" s="124"/>
      <c r="V625" s="124"/>
      <c r="W625" s="124"/>
      <c r="X625" s="124"/>
      <c r="Y625" s="124"/>
      <c r="Z625" s="124"/>
    </row>
    <row r="626" spans="1:26" ht="15.75" thickBot="1">
      <c r="A626" s="124"/>
      <c r="B626" s="124"/>
      <c r="C626" s="124"/>
      <c r="D626" s="124"/>
      <c r="E626" s="124"/>
      <c r="F626" s="124"/>
      <c r="G626" s="124"/>
      <c r="H626" s="124"/>
      <c r="I626" s="124"/>
      <c r="J626" s="124"/>
      <c r="K626" s="124"/>
      <c r="L626" s="124"/>
      <c r="M626" s="124"/>
      <c r="N626" s="124"/>
      <c r="O626" s="124"/>
      <c r="P626" s="124"/>
      <c r="Q626" s="124"/>
      <c r="R626" s="124"/>
      <c r="S626" s="124"/>
      <c r="T626" s="124"/>
      <c r="U626" s="124"/>
      <c r="V626" s="124"/>
      <c r="W626" s="124"/>
      <c r="X626" s="124"/>
      <c r="Y626" s="124"/>
      <c r="Z626" s="124"/>
    </row>
    <row r="627" spans="1:26" ht="15.75" thickBot="1">
      <c r="A627" s="124"/>
      <c r="B627" s="124"/>
      <c r="C627" s="124"/>
      <c r="D627" s="124"/>
      <c r="E627" s="124"/>
      <c r="F627" s="124"/>
      <c r="G627" s="124"/>
      <c r="H627" s="124"/>
      <c r="I627" s="124"/>
      <c r="J627" s="124"/>
      <c r="K627" s="124"/>
      <c r="L627" s="124"/>
      <c r="M627" s="124"/>
      <c r="N627" s="124"/>
      <c r="O627" s="124"/>
      <c r="P627" s="124"/>
      <c r="Q627" s="124"/>
      <c r="R627" s="124"/>
      <c r="S627" s="124"/>
      <c r="T627" s="124"/>
      <c r="U627" s="124"/>
      <c r="V627" s="124"/>
      <c r="W627" s="124"/>
      <c r="X627" s="124"/>
      <c r="Y627" s="124"/>
      <c r="Z627" s="124"/>
    </row>
    <row r="628" spans="1:26" ht="15.75" thickBot="1">
      <c r="A628" s="124"/>
      <c r="B628" s="124"/>
      <c r="C628" s="124"/>
      <c r="D628" s="124"/>
      <c r="E628" s="124"/>
      <c r="F628" s="124"/>
      <c r="G628" s="124"/>
      <c r="H628" s="124"/>
      <c r="I628" s="124"/>
      <c r="J628" s="124"/>
      <c r="K628" s="124"/>
      <c r="L628" s="124"/>
      <c r="M628" s="124"/>
      <c r="N628" s="124"/>
      <c r="O628" s="124"/>
      <c r="P628" s="124"/>
      <c r="Q628" s="124"/>
      <c r="R628" s="124"/>
      <c r="S628" s="124"/>
      <c r="T628" s="124"/>
      <c r="U628" s="124"/>
      <c r="V628" s="124"/>
      <c r="W628" s="124"/>
      <c r="X628" s="124"/>
      <c r="Y628" s="124"/>
      <c r="Z628" s="124"/>
    </row>
    <row r="629" spans="1:26" ht="15.75" thickBot="1">
      <c r="A629" s="124"/>
      <c r="B629" s="124"/>
      <c r="C629" s="124"/>
      <c r="D629" s="124"/>
      <c r="E629" s="124"/>
      <c r="F629" s="124"/>
      <c r="G629" s="124"/>
      <c r="H629" s="124"/>
      <c r="I629" s="124"/>
      <c r="J629" s="124"/>
      <c r="K629" s="124"/>
      <c r="L629" s="124"/>
      <c r="M629" s="124"/>
      <c r="N629" s="124"/>
      <c r="O629" s="124"/>
      <c r="P629" s="124"/>
      <c r="Q629" s="124"/>
      <c r="R629" s="124"/>
      <c r="S629" s="124"/>
      <c r="T629" s="124"/>
      <c r="U629" s="124"/>
      <c r="V629" s="124"/>
      <c r="W629" s="124"/>
      <c r="X629" s="124"/>
      <c r="Y629" s="124"/>
      <c r="Z629" s="124"/>
    </row>
    <row r="630" spans="1:26" ht="15.75" thickBot="1">
      <c r="A630" s="124"/>
      <c r="B630" s="124"/>
      <c r="C630" s="124"/>
      <c r="D630" s="124"/>
      <c r="E630" s="124"/>
      <c r="F630" s="124"/>
      <c r="G630" s="124"/>
      <c r="H630" s="124"/>
      <c r="I630" s="124"/>
      <c r="J630" s="124"/>
      <c r="K630" s="124"/>
      <c r="L630" s="124"/>
      <c r="M630" s="124"/>
      <c r="N630" s="124"/>
      <c r="O630" s="124"/>
      <c r="P630" s="124"/>
      <c r="Q630" s="124"/>
      <c r="R630" s="124"/>
      <c r="S630" s="124"/>
      <c r="T630" s="124"/>
      <c r="U630" s="124"/>
      <c r="V630" s="124"/>
      <c r="W630" s="124"/>
      <c r="X630" s="124"/>
      <c r="Y630" s="124"/>
      <c r="Z630" s="124"/>
    </row>
    <row r="631" spans="1:26" ht="15.75" thickBot="1">
      <c r="A631" s="124"/>
      <c r="B631" s="124"/>
      <c r="C631" s="124"/>
      <c r="D631" s="124"/>
      <c r="E631" s="124"/>
      <c r="F631" s="124"/>
      <c r="G631" s="124"/>
      <c r="H631" s="124"/>
      <c r="I631" s="124"/>
      <c r="J631" s="124"/>
      <c r="K631" s="124"/>
      <c r="L631" s="124"/>
      <c r="M631" s="124"/>
      <c r="N631" s="124"/>
      <c r="O631" s="124"/>
      <c r="P631" s="124"/>
      <c r="Q631" s="124"/>
      <c r="R631" s="124"/>
      <c r="S631" s="124"/>
      <c r="T631" s="124"/>
      <c r="U631" s="124"/>
      <c r="V631" s="124"/>
      <c r="W631" s="124"/>
      <c r="X631" s="124"/>
      <c r="Y631" s="124"/>
      <c r="Z631" s="124"/>
    </row>
    <row r="632" spans="1:26" ht="15.75" thickBot="1">
      <c r="A632" s="124"/>
      <c r="B632" s="124"/>
      <c r="C632" s="124"/>
      <c r="D632" s="124"/>
      <c r="E632" s="124"/>
      <c r="F632" s="124"/>
      <c r="G632" s="124"/>
      <c r="H632" s="124"/>
      <c r="I632" s="124"/>
      <c r="J632" s="124"/>
      <c r="K632" s="124"/>
      <c r="L632" s="124"/>
      <c r="M632" s="124"/>
      <c r="N632" s="124"/>
      <c r="O632" s="124"/>
      <c r="P632" s="124"/>
      <c r="Q632" s="124"/>
      <c r="R632" s="124"/>
      <c r="S632" s="124"/>
      <c r="T632" s="124"/>
      <c r="U632" s="124"/>
      <c r="V632" s="124"/>
      <c r="W632" s="124"/>
      <c r="X632" s="124"/>
      <c r="Y632" s="124"/>
      <c r="Z632" s="124"/>
    </row>
    <row r="633" spans="1:26" ht="15.75" thickBot="1">
      <c r="A633" s="124"/>
      <c r="B633" s="124"/>
      <c r="C633" s="124"/>
      <c r="D633" s="124"/>
      <c r="E633" s="124"/>
      <c r="F633" s="124"/>
      <c r="G633" s="124"/>
      <c r="H633" s="124"/>
      <c r="I633" s="124"/>
      <c r="J633" s="124"/>
      <c r="K633" s="124"/>
      <c r="L633" s="124"/>
      <c r="M633" s="124"/>
      <c r="N633" s="124"/>
      <c r="O633" s="124"/>
      <c r="P633" s="124"/>
      <c r="Q633" s="124"/>
      <c r="R633" s="124"/>
      <c r="S633" s="124"/>
      <c r="T633" s="124"/>
      <c r="U633" s="124"/>
      <c r="V633" s="124"/>
      <c r="W633" s="124"/>
      <c r="X633" s="124"/>
      <c r="Y633" s="124"/>
      <c r="Z633" s="124"/>
    </row>
    <row r="634" spans="1:26" ht="15.75" thickBot="1">
      <c r="A634" s="124"/>
      <c r="B634" s="124"/>
      <c r="C634" s="124"/>
      <c r="D634" s="124"/>
      <c r="E634" s="124"/>
      <c r="F634" s="124"/>
      <c r="G634" s="124"/>
      <c r="H634" s="124"/>
      <c r="I634" s="124"/>
      <c r="J634" s="124"/>
      <c r="K634" s="124"/>
      <c r="L634" s="124"/>
      <c r="M634" s="124"/>
      <c r="N634" s="124"/>
      <c r="O634" s="124"/>
      <c r="P634" s="124"/>
      <c r="Q634" s="124"/>
      <c r="R634" s="124"/>
      <c r="S634" s="124"/>
      <c r="T634" s="124"/>
      <c r="U634" s="124"/>
      <c r="V634" s="124"/>
      <c r="W634" s="124"/>
      <c r="X634" s="124"/>
      <c r="Y634" s="124"/>
      <c r="Z634" s="124"/>
    </row>
    <row r="635" spans="1:26" ht="15.75" thickBot="1">
      <c r="A635" s="124"/>
      <c r="B635" s="124"/>
      <c r="C635" s="124"/>
      <c r="D635" s="124"/>
      <c r="E635" s="124"/>
      <c r="F635" s="124"/>
      <c r="G635" s="124"/>
      <c r="H635" s="124"/>
      <c r="I635" s="124"/>
      <c r="J635" s="124"/>
      <c r="K635" s="124"/>
      <c r="L635" s="124"/>
      <c r="M635" s="124"/>
      <c r="N635" s="124"/>
      <c r="O635" s="124"/>
      <c r="P635" s="124"/>
      <c r="Q635" s="124"/>
      <c r="R635" s="124"/>
      <c r="S635" s="124"/>
      <c r="T635" s="124"/>
      <c r="U635" s="124"/>
      <c r="V635" s="124"/>
      <c r="W635" s="124"/>
      <c r="X635" s="124"/>
      <c r="Y635" s="124"/>
      <c r="Z635" s="124"/>
    </row>
    <row r="636" spans="1:26" ht="15.75" thickBot="1">
      <c r="A636" s="124"/>
      <c r="B636" s="124"/>
      <c r="C636" s="124"/>
      <c r="D636" s="124"/>
      <c r="E636" s="124"/>
      <c r="F636" s="124"/>
      <c r="G636" s="124"/>
      <c r="H636" s="124"/>
      <c r="I636" s="124"/>
      <c r="J636" s="124"/>
      <c r="K636" s="124"/>
      <c r="L636" s="124"/>
      <c r="M636" s="124"/>
      <c r="N636" s="124"/>
      <c r="O636" s="124"/>
      <c r="P636" s="124"/>
      <c r="Q636" s="124"/>
      <c r="R636" s="124"/>
      <c r="S636" s="124"/>
      <c r="T636" s="124"/>
      <c r="U636" s="124"/>
      <c r="V636" s="124"/>
      <c r="W636" s="124"/>
      <c r="X636" s="124"/>
      <c r="Y636" s="124"/>
      <c r="Z636" s="124"/>
    </row>
    <row r="637" spans="1:26" ht="15.75" thickBot="1">
      <c r="A637" s="124"/>
      <c r="B637" s="124"/>
      <c r="C637" s="124"/>
      <c r="D637" s="124"/>
      <c r="E637" s="124"/>
      <c r="F637" s="124"/>
      <c r="G637" s="124"/>
      <c r="H637" s="124"/>
      <c r="I637" s="124"/>
      <c r="J637" s="124"/>
      <c r="K637" s="124"/>
      <c r="L637" s="124"/>
      <c r="M637" s="124"/>
      <c r="N637" s="124"/>
      <c r="O637" s="124"/>
      <c r="P637" s="124"/>
      <c r="Q637" s="124"/>
      <c r="R637" s="124"/>
      <c r="S637" s="124"/>
      <c r="T637" s="124"/>
      <c r="U637" s="124"/>
      <c r="V637" s="124"/>
      <c r="W637" s="124"/>
      <c r="X637" s="124"/>
      <c r="Y637" s="124"/>
      <c r="Z637" s="124"/>
    </row>
    <row r="638" spans="1:26" ht="15.75" thickBot="1">
      <c r="A638" s="124"/>
      <c r="B638" s="124"/>
      <c r="C638" s="124"/>
      <c r="D638" s="124"/>
      <c r="E638" s="124"/>
      <c r="F638" s="124"/>
      <c r="G638" s="124"/>
      <c r="H638" s="124"/>
      <c r="I638" s="124"/>
      <c r="J638" s="124"/>
      <c r="K638" s="124"/>
      <c r="L638" s="124"/>
      <c r="M638" s="124"/>
      <c r="N638" s="124"/>
      <c r="O638" s="124"/>
      <c r="P638" s="124"/>
      <c r="Q638" s="124"/>
      <c r="R638" s="124"/>
      <c r="S638" s="124"/>
      <c r="T638" s="124"/>
      <c r="U638" s="124"/>
      <c r="V638" s="124"/>
      <c r="W638" s="124"/>
      <c r="X638" s="124"/>
      <c r="Y638" s="124"/>
      <c r="Z638" s="124"/>
    </row>
    <row r="639" spans="1:26" ht="15.75" thickBot="1">
      <c r="A639" s="124"/>
      <c r="B639" s="124"/>
      <c r="C639" s="124"/>
      <c r="D639" s="124"/>
      <c r="E639" s="124"/>
      <c r="F639" s="124"/>
      <c r="G639" s="124"/>
      <c r="H639" s="124"/>
      <c r="I639" s="124"/>
      <c r="J639" s="124"/>
      <c r="K639" s="124"/>
      <c r="L639" s="124"/>
      <c r="M639" s="124"/>
      <c r="N639" s="124"/>
      <c r="O639" s="124"/>
      <c r="P639" s="124"/>
      <c r="Q639" s="124"/>
      <c r="R639" s="124"/>
      <c r="S639" s="124"/>
      <c r="T639" s="124"/>
      <c r="U639" s="124"/>
      <c r="V639" s="124"/>
      <c r="W639" s="124"/>
      <c r="X639" s="124"/>
      <c r="Y639" s="124"/>
      <c r="Z639" s="124"/>
    </row>
    <row r="640" spans="1:26" ht="15.75" thickBot="1">
      <c r="A640" s="124"/>
      <c r="B640" s="124"/>
      <c r="C640" s="124"/>
      <c r="D640" s="124"/>
      <c r="E640" s="124"/>
      <c r="F640" s="124"/>
      <c r="G640" s="124"/>
      <c r="H640" s="124"/>
      <c r="I640" s="124"/>
      <c r="J640" s="124"/>
      <c r="K640" s="124"/>
      <c r="L640" s="124"/>
      <c r="M640" s="124"/>
      <c r="N640" s="124"/>
      <c r="O640" s="124"/>
      <c r="P640" s="124"/>
      <c r="Q640" s="124"/>
      <c r="R640" s="124"/>
      <c r="S640" s="124"/>
      <c r="T640" s="124"/>
      <c r="U640" s="124"/>
      <c r="V640" s="124"/>
      <c r="W640" s="124"/>
      <c r="X640" s="124"/>
      <c r="Y640" s="124"/>
      <c r="Z640" s="124"/>
    </row>
    <row r="641" spans="1:26" ht="15.75" thickBot="1">
      <c r="A641" s="124"/>
      <c r="B641" s="124"/>
      <c r="C641" s="124"/>
      <c r="D641" s="124"/>
      <c r="E641" s="124"/>
      <c r="F641" s="124"/>
      <c r="G641" s="124"/>
      <c r="H641" s="124"/>
      <c r="I641" s="124"/>
      <c r="J641" s="124"/>
      <c r="K641" s="124"/>
      <c r="L641" s="124"/>
      <c r="M641" s="124"/>
      <c r="N641" s="124"/>
      <c r="O641" s="124"/>
      <c r="P641" s="124"/>
      <c r="Q641" s="124"/>
      <c r="R641" s="124"/>
      <c r="S641" s="124"/>
      <c r="T641" s="124"/>
      <c r="U641" s="124"/>
      <c r="V641" s="124"/>
      <c r="W641" s="124"/>
      <c r="X641" s="124"/>
      <c r="Y641" s="124"/>
      <c r="Z641" s="124"/>
    </row>
    <row r="642" spans="1:26" ht="15.75" thickBot="1">
      <c r="A642" s="124"/>
      <c r="B642" s="124"/>
      <c r="C642" s="124"/>
      <c r="D642" s="124"/>
      <c r="E642" s="124"/>
      <c r="F642" s="124"/>
      <c r="G642" s="124"/>
      <c r="H642" s="124"/>
      <c r="I642" s="124"/>
      <c r="J642" s="124"/>
      <c r="K642" s="124"/>
      <c r="L642" s="124"/>
      <c r="M642" s="124"/>
      <c r="N642" s="124"/>
      <c r="O642" s="124"/>
      <c r="P642" s="124"/>
      <c r="Q642" s="124"/>
      <c r="R642" s="124"/>
      <c r="S642" s="124"/>
      <c r="T642" s="124"/>
      <c r="U642" s="124"/>
      <c r="V642" s="124"/>
      <c r="W642" s="124"/>
      <c r="X642" s="124"/>
      <c r="Y642" s="124"/>
      <c r="Z642" s="124"/>
    </row>
    <row r="643" spans="1:26" ht="15.75" thickBot="1">
      <c r="A643" s="124"/>
      <c r="B643" s="124"/>
      <c r="C643" s="124"/>
      <c r="D643" s="124"/>
      <c r="E643" s="124"/>
      <c r="F643" s="124"/>
      <c r="G643" s="124"/>
      <c r="H643" s="124"/>
      <c r="I643" s="124"/>
      <c r="J643" s="124"/>
      <c r="K643" s="124"/>
      <c r="L643" s="124"/>
      <c r="M643" s="124"/>
      <c r="N643" s="124"/>
      <c r="O643" s="124"/>
      <c r="P643" s="124"/>
      <c r="Q643" s="124"/>
      <c r="R643" s="124"/>
      <c r="S643" s="124"/>
      <c r="T643" s="124"/>
      <c r="U643" s="124"/>
      <c r="V643" s="124"/>
      <c r="W643" s="124"/>
      <c r="X643" s="124"/>
      <c r="Y643" s="124"/>
      <c r="Z643" s="124"/>
    </row>
    <row r="644" spans="1:26" ht="15.75" thickBot="1">
      <c r="A644" s="124"/>
      <c r="B644" s="124"/>
      <c r="C644" s="124"/>
      <c r="D644" s="124"/>
      <c r="E644" s="124"/>
      <c r="F644" s="124"/>
      <c r="G644" s="124"/>
      <c r="H644" s="124"/>
      <c r="I644" s="124"/>
      <c r="J644" s="124"/>
      <c r="K644" s="124"/>
      <c r="L644" s="124"/>
      <c r="M644" s="124"/>
      <c r="N644" s="124"/>
      <c r="O644" s="124"/>
      <c r="P644" s="124"/>
      <c r="Q644" s="124"/>
      <c r="R644" s="124"/>
      <c r="S644" s="124"/>
      <c r="T644" s="124"/>
      <c r="U644" s="124"/>
      <c r="V644" s="124"/>
      <c r="W644" s="124"/>
      <c r="X644" s="124"/>
      <c r="Y644" s="124"/>
      <c r="Z644" s="124"/>
    </row>
    <row r="645" spans="1:26" ht="15.75" thickBot="1">
      <c r="A645" s="124"/>
      <c r="B645" s="124"/>
      <c r="C645" s="124"/>
      <c r="D645" s="124"/>
      <c r="E645" s="124"/>
      <c r="F645" s="124"/>
      <c r="G645" s="124"/>
      <c r="H645" s="124"/>
      <c r="I645" s="124"/>
      <c r="J645" s="124"/>
      <c r="K645" s="124"/>
      <c r="L645" s="124"/>
      <c r="M645" s="124"/>
      <c r="N645" s="124"/>
      <c r="O645" s="124"/>
      <c r="P645" s="124"/>
      <c r="Q645" s="124"/>
      <c r="R645" s="124"/>
      <c r="S645" s="124"/>
      <c r="T645" s="124"/>
      <c r="U645" s="124"/>
      <c r="V645" s="124"/>
      <c r="W645" s="124"/>
      <c r="X645" s="124"/>
      <c r="Y645" s="124"/>
      <c r="Z645" s="124"/>
    </row>
    <row r="646" spans="1:26" ht="15.75" thickBot="1">
      <c r="A646" s="124"/>
      <c r="B646" s="124"/>
      <c r="C646" s="124"/>
      <c r="D646" s="124"/>
      <c r="E646" s="124"/>
      <c r="F646" s="124"/>
      <c r="G646" s="124"/>
      <c r="H646" s="124"/>
      <c r="I646" s="124"/>
      <c r="J646" s="124"/>
      <c r="K646" s="124"/>
      <c r="L646" s="124"/>
      <c r="M646" s="124"/>
      <c r="N646" s="124"/>
      <c r="O646" s="124"/>
      <c r="P646" s="124"/>
      <c r="Q646" s="124"/>
      <c r="R646" s="124"/>
      <c r="S646" s="124"/>
      <c r="T646" s="124"/>
      <c r="U646" s="124"/>
      <c r="V646" s="124"/>
      <c r="W646" s="124"/>
      <c r="X646" s="124"/>
      <c r="Y646" s="124"/>
      <c r="Z646" s="124"/>
    </row>
    <row r="647" spans="1:26" ht="15.75" thickBot="1">
      <c r="A647" s="124"/>
      <c r="B647" s="124"/>
      <c r="C647" s="124"/>
      <c r="D647" s="124"/>
      <c r="E647" s="124"/>
      <c r="F647" s="124"/>
      <c r="G647" s="124"/>
      <c r="H647" s="124"/>
      <c r="I647" s="124"/>
      <c r="J647" s="124"/>
      <c r="K647" s="124"/>
      <c r="L647" s="124"/>
      <c r="M647" s="124"/>
      <c r="N647" s="124"/>
      <c r="O647" s="124"/>
      <c r="P647" s="124"/>
      <c r="Q647" s="124"/>
      <c r="R647" s="124"/>
      <c r="S647" s="124"/>
      <c r="T647" s="124"/>
      <c r="U647" s="124"/>
      <c r="V647" s="124"/>
      <c r="W647" s="124"/>
      <c r="X647" s="124"/>
      <c r="Y647" s="124"/>
      <c r="Z647" s="124"/>
    </row>
    <row r="648" spans="1:26" ht="15.75" thickBot="1">
      <c r="A648" s="124"/>
      <c r="B648" s="124"/>
      <c r="C648" s="124"/>
      <c r="D648" s="124"/>
      <c r="E648" s="124"/>
      <c r="F648" s="124"/>
      <c r="G648" s="124"/>
      <c r="H648" s="124"/>
      <c r="I648" s="124"/>
      <c r="J648" s="124"/>
      <c r="K648" s="124"/>
      <c r="L648" s="124"/>
      <c r="M648" s="124"/>
      <c r="N648" s="124"/>
      <c r="O648" s="124"/>
      <c r="P648" s="124"/>
      <c r="Q648" s="124"/>
      <c r="R648" s="124"/>
      <c r="S648" s="124"/>
      <c r="T648" s="124"/>
      <c r="U648" s="124"/>
      <c r="V648" s="124"/>
      <c r="W648" s="124"/>
      <c r="X648" s="124"/>
      <c r="Y648" s="124"/>
      <c r="Z648" s="124"/>
    </row>
    <row r="649" spans="1:26" ht="15.75" thickBot="1">
      <c r="A649" s="124"/>
      <c r="B649" s="124"/>
      <c r="C649" s="124"/>
      <c r="D649" s="124"/>
      <c r="E649" s="124"/>
      <c r="F649" s="124"/>
      <c r="G649" s="124"/>
      <c r="H649" s="124"/>
      <c r="I649" s="124"/>
      <c r="J649" s="124"/>
      <c r="K649" s="124"/>
      <c r="L649" s="124"/>
      <c r="M649" s="124"/>
      <c r="N649" s="124"/>
      <c r="O649" s="124"/>
      <c r="P649" s="124"/>
      <c r="Q649" s="124"/>
      <c r="R649" s="124"/>
      <c r="S649" s="124"/>
      <c r="T649" s="124"/>
      <c r="U649" s="124"/>
      <c r="V649" s="124"/>
      <c r="W649" s="124"/>
      <c r="X649" s="124"/>
      <c r="Y649" s="124"/>
      <c r="Z649" s="124"/>
    </row>
    <row r="650" spans="1:26" ht="15.75" thickBot="1">
      <c r="A650" s="124"/>
      <c r="B650" s="124"/>
      <c r="C650" s="124"/>
      <c r="D650" s="124"/>
      <c r="E650" s="124"/>
      <c r="F650" s="124"/>
      <c r="G650" s="124"/>
      <c r="H650" s="124"/>
      <c r="I650" s="124"/>
      <c r="J650" s="124"/>
      <c r="K650" s="124"/>
      <c r="L650" s="124"/>
      <c r="M650" s="124"/>
      <c r="N650" s="124"/>
      <c r="O650" s="124"/>
      <c r="P650" s="124"/>
      <c r="Q650" s="124"/>
      <c r="R650" s="124"/>
      <c r="S650" s="124"/>
      <c r="T650" s="124"/>
      <c r="U650" s="124"/>
      <c r="V650" s="124"/>
      <c r="W650" s="124"/>
      <c r="X650" s="124"/>
      <c r="Y650" s="124"/>
      <c r="Z650" s="124"/>
    </row>
    <row r="651" spans="1:26" ht="15.75" thickBot="1">
      <c r="A651" s="124"/>
      <c r="B651" s="124"/>
      <c r="C651" s="124"/>
      <c r="D651" s="124"/>
      <c r="E651" s="124"/>
      <c r="F651" s="124"/>
      <c r="G651" s="124"/>
      <c r="H651" s="124"/>
      <c r="I651" s="124"/>
      <c r="J651" s="124"/>
      <c r="K651" s="124"/>
      <c r="L651" s="124"/>
      <c r="M651" s="124"/>
      <c r="N651" s="124"/>
      <c r="O651" s="124"/>
      <c r="P651" s="124"/>
      <c r="Q651" s="124"/>
      <c r="R651" s="124"/>
      <c r="S651" s="124"/>
      <c r="T651" s="124"/>
      <c r="U651" s="124"/>
      <c r="V651" s="124"/>
      <c r="W651" s="124"/>
      <c r="X651" s="124"/>
      <c r="Y651" s="124"/>
      <c r="Z651" s="124"/>
    </row>
    <row r="652" spans="1:26" ht="15.75" thickBot="1">
      <c r="A652" s="124"/>
      <c r="B652" s="124"/>
      <c r="C652" s="124"/>
      <c r="D652" s="124"/>
      <c r="E652" s="124"/>
      <c r="F652" s="124"/>
      <c r="G652" s="124"/>
      <c r="H652" s="124"/>
      <c r="I652" s="124"/>
      <c r="J652" s="124"/>
      <c r="K652" s="124"/>
      <c r="L652" s="124"/>
      <c r="M652" s="124"/>
      <c r="N652" s="124"/>
      <c r="O652" s="124"/>
      <c r="P652" s="124"/>
      <c r="Q652" s="124"/>
      <c r="R652" s="124"/>
      <c r="S652" s="124"/>
      <c r="T652" s="124"/>
      <c r="U652" s="124"/>
      <c r="V652" s="124"/>
      <c r="W652" s="124"/>
      <c r="X652" s="124"/>
      <c r="Y652" s="124"/>
      <c r="Z652" s="124"/>
    </row>
    <row r="653" spans="1:26" ht="15.75" thickBot="1">
      <c r="A653" s="124"/>
      <c r="B653" s="124"/>
      <c r="C653" s="124"/>
      <c r="D653" s="124"/>
      <c r="E653" s="124"/>
      <c r="F653" s="124"/>
      <c r="G653" s="124"/>
      <c r="H653" s="124"/>
      <c r="I653" s="124"/>
      <c r="J653" s="124"/>
      <c r="K653" s="124"/>
      <c r="L653" s="124"/>
      <c r="M653" s="124"/>
      <c r="N653" s="124"/>
      <c r="O653" s="124"/>
      <c r="P653" s="124"/>
      <c r="Q653" s="124"/>
      <c r="R653" s="124"/>
      <c r="S653" s="124"/>
      <c r="T653" s="124"/>
      <c r="U653" s="124"/>
      <c r="V653" s="124"/>
      <c r="W653" s="124"/>
      <c r="X653" s="124"/>
      <c r="Y653" s="124"/>
      <c r="Z653" s="124"/>
    </row>
    <row r="654" spans="1:26" ht="15.75" thickBot="1">
      <c r="A654" s="124"/>
      <c r="B654" s="124"/>
      <c r="C654" s="124"/>
      <c r="D654" s="124"/>
      <c r="E654" s="124"/>
      <c r="F654" s="124"/>
      <c r="G654" s="124"/>
      <c r="H654" s="124"/>
      <c r="I654" s="124"/>
      <c r="J654" s="124"/>
      <c r="K654" s="124"/>
      <c r="L654" s="124"/>
      <c r="M654" s="124"/>
      <c r="N654" s="124"/>
      <c r="O654" s="124"/>
      <c r="P654" s="124"/>
      <c r="Q654" s="124"/>
      <c r="R654" s="124"/>
      <c r="S654" s="124"/>
      <c r="T654" s="124"/>
      <c r="U654" s="124"/>
      <c r="V654" s="124"/>
      <c r="W654" s="124"/>
      <c r="X654" s="124"/>
      <c r="Y654" s="124"/>
      <c r="Z654" s="124"/>
    </row>
    <row r="655" spans="1:26" ht="15.75" thickBot="1">
      <c r="A655" s="124"/>
      <c r="B655" s="124"/>
      <c r="C655" s="124"/>
      <c r="D655" s="124"/>
      <c r="E655" s="124"/>
      <c r="F655" s="124"/>
      <c r="G655" s="124"/>
      <c r="H655" s="124"/>
      <c r="I655" s="124"/>
      <c r="J655" s="124"/>
      <c r="K655" s="124"/>
      <c r="L655" s="124"/>
      <c r="M655" s="124"/>
      <c r="N655" s="124"/>
      <c r="O655" s="124"/>
      <c r="P655" s="124"/>
      <c r="Q655" s="124"/>
      <c r="R655" s="124"/>
      <c r="S655" s="124"/>
      <c r="T655" s="124"/>
      <c r="U655" s="124"/>
      <c r="V655" s="124"/>
      <c r="W655" s="124"/>
      <c r="X655" s="124"/>
      <c r="Y655" s="124"/>
      <c r="Z655" s="124"/>
    </row>
    <row r="656" spans="1:26" ht="15.75" thickBot="1">
      <c r="A656" s="124"/>
      <c r="B656" s="124"/>
      <c r="C656" s="124"/>
      <c r="D656" s="124"/>
      <c r="E656" s="124"/>
      <c r="F656" s="124"/>
      <c r="G656" s="124"/>
      <c r="H656" s="124"/>
      <c r="I656" s="124"/>
      <c r="J656" s="124"/>
      <c r="K656" s="124"/>
      <c r="L656" s="124"/>
      <c r="M656" s="124"/>
      <c r="N656" s="124"/>
      <c r="O656" s="124"/>
      <c r="P656" s="124"/>
      <c r="Q656" s="124"/>
      <c r="R656" s="124"/>
      <c r="S656" s="124"/>
      <c r="T656" s="124"/>
      <c r="U656" s="124"/>
      <c r="V656" s="124"/>
      <c r="W656" s="124"/>
      <c r="X656" s="124"/>
      <c r="Y656" s="124"/>
      <c r="Z656" s="124"/>
    </row>
    <row r="657" spans="1:26" ht="15.75" thickBot="1">
      <c r="A657" s="124"/>
      <c r="B657" s="124"/>
      <c r="C657" s="124"/>
      <c r="D657" s="124"/>
      <c r="E657" s="124"/>
      <c r="F657" s="124"/>
      <c r="G657" s="124"/>
      <c r="H657" s="124"/>
      <c r="I657" s="124"/>
      <c r="J657" s="124"/>
      <c r="K657" s="124"/>
      <c r="L657" s="124"/>
      <c r="M657" s="124"/>
      <c r="N657" s="124"/>
      <c r="O657" s="124"/>
      <c r="P657" s="124"/>
      <c r="Q657" s="124"/>
      <c r="R657" s="124"/>
      <c r="S657" s="124"/>
      <c r="T657" s="124"/>
      <c r="U657" s="124"/>
      <c r="V657" s="124"/>
      <c r="W657" s="124"/>
      <c r="X657" s="124"/>
      <c r="Y657" s="124"/>
      <c r="Z657" s="124"/>
    </row>
    <row r="658" spans="1:26" ht="15.75" thickBot="1">
      <c r="A658" s="124"/>
      <c r="B658" s="124"/>
      <c r="C658" s="124"/>
      <c r="D658" s="124"/>
      <c r="E658" s="124"/>
      <c r="F658" s="124"/>
      <c r="G658" s="124"/>
      <c r="H658" s="124"/>
      <c r="I658" s="124"/>
      <c r="J658" s="124"/>
      <c r="K658" s="124"/>
      <c r="L658" s="124"/>
      <c r="M658" s="124"/>
      <c r="N658" s="124"/>
      <c r="O658" s="124"/>
      <c r="P658" s="124"/>
      <c r="Q658" s="124"/>
      <c r="R658" s="124"/>
      <c r="S658" s="124"/>
      <c r="T658" s="124"/>
      <c r="U658" s="124"/>
      <c r="V658" s="124"/>
      <c r="W658" s="124"/>
      <c r="X658" s="124"/>
      <c r="Y658" s="124"/>
      <c r="Z658" s="124"/>
    </row>
    <row r="659" spans="1:26" ht="15.75" thickBot="1">
      <c r="A659" s="124"/>
      <c r="B659" s="124"/>
      <c r="C659" s="124"/>
      <c r="D659" s="124"/>
      <c r="E659" s="124"/>
      <c r="F659" s="124"/>
      <c r="G659" s="124"/>
      <c r="H659" s="124"/>
      <c r="I659" s="124"/>
      <c r="J659" s="124"/>
      <c r="K659" s="124"/>
      <c r="L659" s="124"/>
      <c r="M659" s="124"/>
      <c r="N659" s="124"/>
      <c r="O659" s="124"/>
      <c r="P659" s="124"/>
      <c r="Q659" s="124"/>
      <c r="R659" s="124"/>
      <c r="S659" s="124"/>
      <c r="T659" s="124"/>
      <c r="U659" s="124"/>
      <c r="V659" s="124"/>
      <c r="W659" s="124"/>
      <c r="X659" s="124"/>
      <c r="Y659" s="124"/>
      <c r="Z659" s="124"/>
    </row>
    <row r="660" spans="1:26" ht="15.75" thickBot="1">
      <c r="A660" s="124"/>
      <c r="B660" s="124"/>
      <c r="C660" s="124"/>
      <c r="D660" s="124"/>
      <c r="E660" s="124"/>
      <c r="F660" s="124"/>
      <c r="G660" s="124"/>
      <c r="H660" s="124"/>
      <c r="I660" s="124"/>
      <c r="J660" s="124"/>
      <c r="K660" s="124"/>
      <c r="L660" s="124"/>
      <c r="M660" s="124"/>
      <c r="N660" s="124"/>
      <c r="O660" s="124"/>
      <c r="P660" s="124"/>
      <c r="Q660" s="124"/>
      <c r="R660" s="124"/>
      <c r="S660" s="124"/>
      <c r="T660" s="124"/>
      <c r="U660" s="124"/>
      <c r="V660" s="124"/>
      <c r="W660" s="124"/>
      <c r="X660" s="124"/>
      <c r="Y660" s="124"/>
      <c r="Z660" s="124"/>
    </row>
    <row r="661" spans="1:26" ht="15.75" thickBot="1">
      <c r="A661" s="124"/>
      <c r="B661" s="124"/>
      <c r="C661" s="124"/>
      <c r="D661" s="124"/>
      <c r="E661" s="124"/>
      <c r="F661" s="124"/>
      <c r="G661" s="124"/>
      <c r="H661" s="124"/>
      <c r="I661" s="124"/>
      <c r="J661" s="124"/>
      <c r="K661" s="124"/>
      <c r="L661" s="124"/>
      <c r="M661" s="124"/>
      <c r="N661" s="124"/>
      <c r="O661" s="124"/>
      <c r="P661" s="124"/>
      <c r="Q661" s="124"/>
      <c r="R661" s="124"/>
      <c r="S661" s="124"/>
      <c r="T661" s="124"/>
      <c r="U661" s="124"/>
      <c r="V661" s="124"/>
      <c r="W661" s="124"/>
      <c r="X661" s="124"/>
      <c r="Y661" s="124"/>
      <c r="Z661" s="124"/>
    </row>
    <row r="662" spans="1:26" ht="15.75" thickBot="1">
      <c r="A662" s="124"/>
      <c r="B662" s="124"/>
      <c r="C662" s="124"/>
      <c r="D662" s="124"/>
      <c r="E662" s="124"/>
      <c r="F662" s="124"/>
      <c r="G662" s="124"/>
      <c r="H662" s="124"/>
      <c r="I662" s="124"/>
      <c r="J662" s="124"/>
      <c r="K662" s="124"/>
      <c r="L662" s="124"/>
      <c r="M662" s="124"/>
      <c r="N662" s="124"/>
      <c r="O662" s="124"/>
      <c r="P662" s="124"/>
      <c r="Q662" s="124"/>
      <c r="R662" s="124"/>
      <c r="S662" s="124"/>
      <c r="T662" s="124"/>
      <c r="U662" s="124"/>
      <c r="V662" s="124"/>
      <c r="W662" s="124"/>
      <c r="X662" s="124"/>
      <c r="Y662" s="124"/>
      <c r="Z662" s="124"/>
    </row>
    <row r="663" spans="1:26" ht="15.75" thickBot="1">
      <c r="A663" s="124"/>
      <c r="B663" s="124"/>
      <c r="C663" s="124"/>
      <c r="D663" s="124"/>
      <c r="E663" s="124"/>
      <c r="F663" s="124"/>
      <c r="G663" s="124"/>
      <c r="H663" s="124"/>
      <c r="I663" s="124"/>
      <c r="J663" s="124"/>
      <c r="K663" s="124"/>
      <c r="L663" s="124"/>
      <c r="M663" s="124"/>
      <c r="N663" s="124"/>
      <c r="O663" s="124"/>
      <c r="P663" s="124"/>
      <c r="Q663" s="124"/>
      <c r="R663" s="124"/>
      <c r="S663" s="124"/>
      <c r="T663" s="124"/>
      <c r="U663" s="124"/>
      <c r="V663" s="124"/>
      <c r="W663" s="124"/>
      <c r="X663" s="124"/>
      <c r="Y663" s="124"/>
      <c r="Z663" s="124"/>
    </row>
    <row r="664" spans="1:26" ht="15.75" thickBot="1">
      <c r="A664" s="124"/>
      <c r="B664" s="124"/>
      <c r="C664" s="124"/>
      <c r="D664" s="124"/>
      <c r="E664" s="124"/>
      <c r="F664" s="124"/>
      <c r="G664" s="124"/>
      <c r="H664" s="124"/>
      <c r="I664" s="124"/>
      <c r="J664" s="124"/>
      <c r="K664" s="124"/>
      <c r="L664" s="124"/>
      <c r="M664" s="124"/>
      <c r="N664" s="124"/>
      <c r="O664" s="124"/>
      <c r="P664" s="124"/>
      <c r="Q664" s="124"/>
      <c r="R664" s="124"/>
      <c r="S664" s="124"/>
      <c r="T664" s="124"/>
      <c r="U664" s="124"/>
      <c r="V664" s="124"/>
      <c r="W664" s="124"/>
      <c r="X664" s="124"/>
      <c r="Y664" s="124"/>
      <c r="Z664" s="124"/>
    </row>
    <row r="665" spans="1:26" ht="15.75" thickBot="1">
      <c r="A665" s="124"/>
      <c r="B665" s="124"/>
      <c r="C665" s="124"/>
      <c r="D665" s="124"/>
      <c r="E665" s="124"/>
      <c r="F665" s="124"/>
      <c r="G665" s="124"/>
      <c r="H665" s="124"/>
      <c r="I665" s="124"/>
      <c r="J665" s="124"/>
      <c r="K665" s="124"/>
      <c r="L665" s="124"/>
      <c r="M665" s="124"/>
      <c r="N665" s="124"/>
      <c r="O665" s="124"/>
      <c r="P665" s="124"/>
      <c r="Q665" s="124"/>
      <c r="R665" s="124"/>
      <c r="S665" s="124"/>
      <c r="T665" s="124"/>
      <c r="U665" s="124"/>
      <c r="V665" s="124"/>
      <c r="W665" s="124"/>
      <c r="X665" s="124"/>
      <c r="Y665" s="124"/>
      <c r="Z665" s="124"/>
    </row>
    <row r="666" spans="1:26" ht="15.75" thickBot="1">
      <c r="A666" s="124"/>
      <c r="B666" s="124"/>
      <c r="C666" s="124"/>
      <c r="D666" s="124"/>
      <c r="E666" s="124"/>
      <c r="F666" s="124"/>
      <c r="G666" s="124"/>
      <c r="H666" s="124"/>
      <c r="I666" s="124"/>
      <c r="J666" s="124"/>
      <c r="K666" s="124"/>
      <c r="L666" s="124"/>
      <c r="M666" s="124"/>
      <c r="N666" s="124"/>
      <c r="O666" s="124"/>
      <c r="P666" s="124"/>
      <c r="Q666" s="124"/>
      <c r="R666" s="124"/>
      <c r="S666" s="124"/>
      <c r="T666" s="124"/>
      <c r="U666" s="124"/>
      <c r="V666" s="124"/>
      <c r="W666" s="124"/>
      <c r="X666" s="124"/>
      <c r="Y666" s="124"/>
      <c r="Z666" s="124"/>
    </row>
    <row r="667" spans="1:26" ht="15.75" thickBot="1">
      <c r="A667" s="124"/>
      <c r="B667" s="124"/>
      <c r="C667" s="124"/>
      <c r="D667" s="124"/>
      <c r="E667" s="124"/>
      <c r="F667" s="124"/>
      <c r="G667" s="124"/>
      <c r="H667" s="124"/>
      <c r="I667" s="124"/>
      <c r="J667" s="124"/>
      <c r="K667" s="124"/>
      <c r="L667" s="124"/>
      <c r="M667" s="124"/>
      <c r="N667" s="124"/>
      <c r="O667" s="124"/>
      <c r="P667" s="124"/>
      <c r="Q667" s="124"/>
      <c r="R667" s="124"/>
      <c r="S667" s="124"/>
      <c r="T667" s="124"/>
      <c r="U667" s="124"/>
      <c r="V667" s="124"/>
      <c r="W667" s="124"/>
      <c r="X667" s="124"/>
      <c r="Y667" s="124"/>
      <c r="Z667" s="124"/>
    </row>
    <row r="668" spans="1:26" ht="15.75" thickBot="1">
      <c r="A668" s="124"/>
      <c r="B668" s="124"/>
      <c r="C668" s="124"/>
      <c r="D668" s="124"/>
      <c r="E668" s="124"/>
      <c r="F668" s="124"/>
      <c r="G668" s="124"/>
      <c r="H668" s="124"/>
      <c r="I668" s="124"/>
      <c r="J668" s="124"/>
      <c r="K668" s="124"/>
      <c r="L668" s="124"/>
      <c r="M668" s="124"/>
      <c r="N668" s="124"/>
      <c r="O668" s="124"/>
      <c r="P668" s="124"/>
      <c r="Q668" s="124"/>
      <c r="R668" s="124"/>
      <c r="S668" s="124"/>
      <c r="T668" s="124"/>
      <c r="U668" s="124"/>
      <c r="V668" s="124"/>
      <c r="W668" s="124"/>
      <c r="X668" s="124"/>
      <c r="Y668" s="124"/>
      <c r="Z668" s="124"/>
    </row>
    <row r="669" spans="1:26" ht="15.75" thickBot="1">
      <c r="A669" s="124"/>
      <c r="B669" s="124"/>
      <c r="C669" s="124"/>
      <c r="D669" s="124"/>
      <c r="E669" s="124"/>
      <c r="F669" s="124"/>
      <c r="G669" s="124"/>
      <c r="H669" s="124"/>
      <c r="I669" s="124"/>
      <c r="J669" s="124"/>
      <c r="K669" s="124"/>
      <c r="L669" s="124"/>
      <c r="M669" s="124"/>
      <c r="N669" s="124"/>
      <c r="O669" s="124"/>
      <c r="P669" s="124"/>
      <c r="Q669" s="124"/>
      <c r="R669" s="124"/>
      <c r="S669" s="124"/>
      <c r="T669" s="124"/>
      <c r="U669" s="124"/>
      <c r="V669" s="124"/>
      <c r="W669" s="124"/>
      <c r="X669" s="124"/>
      <c r="Y669" s="124"/>
      <c r="Z669" s="124"/>
    </row>
    <row r="670" spans="1:26" ht="15.75" thickBot="1">
      <c r="A670" s="124"/>
      <c r="B670" s="124"/>
      <c r="C670" s="124"/>
      <c r="D670" s="124"/>
      <c r="E670" s="124"/>
      <c r="F670" s="124"/>
      <c r="G670" s="124"/>
      <c r="H670" s="124"/>
      <c r="I670" s="124"/>
      <c r="J670" s="124"/>
      <c r="K670" s="124"/>
      <c r="L670" s="124"/>
      <c r="M670" s="124"/>
      <c r="N670" s="124"/>
      <c r="O670" s="124"/>
      <c r="P670" s="124"/>
      <c r="Q670" s="124"/>
      <c r="R670" s="124"/>
      <c r="S670" s="124"/>
      <c r="T670" s="124"/>
      <c r="U670" s="124"/>
      <c r="V670" s="124"/>
      <c r="W670" s="124"/>
      <c r="X670" s="124"/>
      <c r="Y670" s="124"/>
      <c r="Z670" s="124"/>
    </row>
    <row r="671" spans="1:26" ht="15.75" thickBot="1">
      <c r="A671" s="124"/>
      <c r="B671" s="124"/>
      <c r="C671" s="124"/>
      <c r="D671" s="124"/>
      <c r="E671" s="124"/>
      <c r="F671" s="124"/>
      <c r="G671" s="124"/>
      <c r="H671" s="124"/>
      <c r="I671" s="124"/>
      <c r="J671" s="124"/>
      <c r="K671" s="124"/>
      <c r="L671" s="124"/>
      <c r="M671" s="124"/>
      <c r="N671" s="124"/>
      <c r="O671" s="124"/>
      <c r="P671" s="124"/>
      <c r="Q671" s="124"/>
      <c r="R671" s="124"/>
      <c r="S671" s="124"/>
      <c r="T671" s="124"/>
      <c r="U671" s="124"/>
      <c r="V671" s="124"/>
      <c r="W671" s="124"/>
      <c r="X671" s="124"/>
      <c r="Y671" s="124"/>
      <c r="Z671" s="124"/>
    </row>
    <row r="672" spans="1:26" ht="15.75" thickBot="1">
      <c r="A672" s="124"/>
      <c r="B672" s="124"/>
      <c r="C672" s="124"/>
      <c r="D672" s="124"/>
      <c r="E672" s="124"/>
      <c r="F672" s="124"/>
      <c r="G672" s="124"/>
      <c r="H672" s="124"/>
      <c r="I672" s="124"/>
      <c r="J672" s="124"/>
      <c r="K672" s="124"/>
      <c r="L672" s="124"/>
      <c r="M672" s="124"/>
      <c r="N672" s="124"/>
      <c r="O672" s="124"/>
      <c r="P672" s="124"/>
      <c r="Q672" s="124"/>
      <c r="R672" s="124"/>
      <c r="S672" s="124"/>
      <c r="T672" s="124"/>
      <c r="U672" s="124"/>
      <c r="V672" s="124"/>
      <c r="W672" s="124"/>
      <c r="X672" s="124"/>
      <c r="Y672" s="124"/>
      <c r="Z672" s="124"/>
    </row>
    <row r="673" spans="1:26" ht="15.75" thickBot="1">
      <c r="A673" s="124"/>
      <c r="B673" s="124"/>
      <c r="C673" s="124"/>
      <c r="D673" s="124"/>
      <c r="E673" s="124"/>
      <c r="F673" s="124"/>
      <c r="G673" s="124"/>
      <c r="H673" s="124"/>
      <c r="I673" s="124"/>
      <c r="J673" s="124"/>
      <c r="K673" s="124"/>
      <c r="L673" s="124"/>
      <c r="M673" s="124"/>
      <c r="N673" s="124"/>
      <c r="O673" s="124"/>
      <c r="P673" s="124"/>
      <c r="Q673" s="124"/>
      <c r="R673" s="124"/>
      <c r="S673" s="124"/>
      <c r="T673" s="124"/>
      <c r="U673" s="124"/>
      <c r="V673" s="124"/>
      <c r="W673" s="124"/>
      <c r="X673" s="124"/>
      <c r="Y673" s="124"/>
      <c r="Z673" s="124"/>
    </row>
    <row r="674" spans="1:26" ht="15.75" thickBot="1">
      <c r="A674" s="124"/>
      <c r="B674" s="124"/>
      <c r="C674" s="124"/>
      <c r="D674" s="124"/>
      <c r="E674" s="124"/>
      <c r="F674" s="124"/>
      <c r="G674" s="124"/>
      <c r="H674" s="124"/>
      <c r="I674" s="124"/>
      <c r="J674" s="124"/>
      <c r="K674" s="124"/>
      <c r="L674" s="124"/>
      <c r="M674" s="124"/>
      <c r="N674" s="124"/>
      <c r="O674" s="124"/>
      <c r="P674" s="124"/>
      <c r="Q674" s="124"/>
      <c r="R674" s="124"/>
      <c r="S674" s="124"/>
      <c r="T674" s="124"/>
      <c r="U674" s="124"/>
      <c r="V674" s="124"/>
      <c r="W674" s="124"/>
      <c r="X674" s="124"/>
      <c r="Y674" s="124"/>
      <c r="Z674" s="124"/>
    </row>
    <row r="675" spans="1:26" ht="15.75" thickBot="1">
      <c r="A675" s="124"/>
      <c r="B675" s="124"/>
      <c r="C675" s="124"/>
      <c r="D675" s="124"/>
      <c r="E675" s="124"/>
      <c r="F675" s="124"/>
      <c r="G675" s="124"/>
      <c r="H675" s="124"/>
      <c r="I675" s="124"/>
      <c r="J675" s="124"/>
      <c r="K675" s="124"/>
      <c r="L675" s="124"/>
      <c r="M675" s="124"/>
      <c r="N675" s="124"/>
      <c r="O675" s="124"/>
      <c r="P675" s="124"/>
      <c r="Q675" s="124"/>
      <c r="R675" s="124"/>
      <c r="S675" s="124"/>
      <c r="T675" s="124"/>
      <c r="U675" s="124"/>
      <c r="V675" s="124"/>
      <c r="W675" s="124"/>
      <c r="X675" s="124"/>
      <c r="Y675" s="124"/>
      <c r="Z675" s="124"/>
    </row>
    <row r="676" spans="1:26" ht="15.75" thickBot="1">
      <c r="A676" s="124"/>
      <c r="B676" s="124"/>
      <c r="C676" s="124"/>
      <c r="D676" s="124"/>
      <c r="E676" s="124"/>
      <c r="F676" s="124"/>
      <c r="G676" s="124"/>
      <c r="H676" s="124"/>
      <c r="I676" s="124"/>
      <c r="J676" s="124"/>
      <c r="K676" s="124"/>
      <c r="L676" s="124"/>
      <c r="M676" s="124"/>
      <c r="N676" s="124"/>
      <c r="O676" s="124"/>
      <c r="P676" s="124"/>
      <c r="Q676" s="124"/>
      <c r="R676" s="124"/>
      <c r="S676" s="124"/>
      <c r="T676" s="124"/>
      <c r="U676" s="124"/>
      <c r="V676" s="124"/>
      <c r="W676" s="124"/>
      <c r="X676" s="124"/>
      <c r="Y676" s="124"/>
      <c r="Z676" s="124"/>
    </row>
    <row r="677" spans="1:26" ht="15.75" thickBot="1">
      <c r="A677" s="124"/>
      <c r="B677" s="124"/>
      <c r="C677" s="124"/>
      <c r="D677" s="124"/>
      <c r="E677" s="124"/>
      <c r="F677" s="124"/>
      <c r="G677" s="124"/>
      <c r="H677" s="124"/>
      <c r="I677" s="124"/>
      <c r="J677" s="124"/>
      <c r="K677" s="124"/>
      <c r="L677" s="124"/>
      <c r="M677" s="124"/>
      <c r="N677" s="124"/>
      <c r="O677" s="124"/>
      <c r="P677" s="124"/>
      <c r="Q677" s="124"/>
      <c r="R677" s="124"/>
      <c r="S677" s="124"/>
      <c r="T677" s="124"/>
      <c r="U677" s="124"/>
      <c r="V677" s="124"/>
      <c r="W677" s="124"/>
      <c r="X677" s="124"/>
      <c r="Y677" s="124"/>
      <c r="Z677" s="124"/>
    </row>
    <row r="678" spans="1:26" ht="15.75" thickBot="1">
      <c r="A678" s="124"/>
      <c r="B678" s="124"/>
      <c r="C678" s="124"/>
      <c r="D678" s="124"/>
      <c r="E678" s="124"/>
      <c r="F678" s="124"/>
      <c r="G678" s="124"/>
      <c r="H678" s="124"/>
      <c r="I678" s="124"/>
      <c r="J678" s="124"/>
      <c r="K678" s="124"/>
      <c r="L678" s="124"/>
      <c r="M678" s="124"/>
      <c r="N678" s="124"/>
      <c r="O678" s="124"/>
      <c r="P678" s="124"/>
      <c r="Q678" s="124"/>
      <c r="R678" s="124"/>
      <c r="S678" s="124"/>
      <c r="T678" s="124"/>
      <c r="U678" s="124"/>
      <c r="V678" s="124"/>
      <c r="W678" s="124"/>
      <c r="X678" s="124"/>
      <c r="Y678" s="124"/>
      <c r="Z678" s="124"/>
    </row>
    <row r="679" spans="1:26" ht="15.75" thickBot="1">
      <c r="A679" s="124"/>
      <c r="B679" s="124"/>
      <c r="C679" s="124"/>
      <c r="D679" s="124"/>
      <c r="E679" s="124"/>
      <c r="F679" s="124"/>
      <c r="G679" s="124"/>
      <c r="H679" s="124"/>
      <c r="I679" s="124"/>
      <c r="J679" s="124"/>
      <c r="K679" s="124"/>
      <c r="L679" s="124"/>
      <c r="M679" s="124"/>
      <c r="N679" s="124"/>
      <c r="O679" s="124"/>
      <c r="P679" s="124"/>
      <c r="Q679" s="124"/>
      <c r="R679" s="124"/>
      <c r="S679" s="124"/>
      <c r="T679" s="124"/>
      <c r="U679" s="124"/>
      <c r="V679" s="124"/>
      <c r="W679" s="124"/>
      <c r="X679" s="124"/>
      <c r="Y679" s="124"/>
      <c r="Z679" s="124"/>
    </row>
    <row r="680" spans="1:26" ht="15.75" thickBot="1">
      <c r="A680" s="124"/>
      <c r="B680" s="124"/>
      <c r="C680" s="124"/>
      <c r="D680" s="124"/>
      <c r="E680" s="124"/>
      <c r="F680" s="124"/>
      <c r="G680" s="124"/>
      <c r="H680" s="124"/>
      <c r="I680" s="124"/>
      <c r="J680" s="124"/>
      <c r="K680" s="124"/>
      <c r="L680" s="124"/>
      <c r="M680" s="124"/>
      <c r="N680" s="124"/>
      <c r="O680" s="124"/>
      <c r="P680" s="124"/>
      <c r="Q680" s="124"/>
      <c r="R680" s="124"/>
      <c r="S680" s="124"/>
      <c r="T680" s="124"/>
      <c r="U680" s="124"/>
      <c r="V680" s="124"/>
      <c r="W680" s="124"/>
      <c r="X680" s="124"/>
      <c r="Y680" s="124"/>
      <c r="Z680" s="124"/>
    </row>
    <row r="681" spans="1:26" ht="15.75" thickBot="1">
      <c r="A681" s="124"/>
      <c r="B681" s="124"/>
      <c r="C681" s="124"/>
      <c r="D681" s="124"/>
      <c r="E681" s="124"/>
      <c r="F681" s="124"/>
      <c r="G681" s="124"/>
      <c r="H681" s="124"/>
      <c r="I681" s="124"/>
      <c r="J681" s="124"/>
      <c r="K681" s="124"/>
      <c r="L681" s="124"/>
      <c r="M681" s="124"/>
      <c r="N681" s="124"/>
      <c r="O681" s="124"/>
      <c r="P681" s="124"/>
      <c r="Q681" s="124"/>
      <c r="R681" s="124"/>
      <c r="S681" s="124"/>
      <c r="T681" s="124"/>
      <c r="U681" s="124"/>
      <c r="V681" s="124"/>
      <c r="W681" s="124"/>
      <c r="X681" s="124"/>
      <c r="Y681" s="124"/>
      <c r="Z681" s="124"/>
    </row>
    <row r="682" spans="1:26" ht="15.75" thickBot="1">
      <c r="A682" s="124"/>
      <c r="B682" s="124"/>
      <c r="C682" s="124"/>
      <c r="D682" s="124"/>
      <c r="E682" s="124"/>
      <c r="F682" s="124"/>
      <c r="G682" s="124"/>
      <c r="H682" s="124"/>
      <c r="I682" s="124"/>
      <c r="J682" s="124"/>
      <c r="K682" s="124"/>
      <c r="L682" s="124"/>
      <c r="M682" s="124"/>
      <c r="N682" s="124"/>
      <c r="O682" s="124"/>
      <c r="P682" s="124"/>
      <c r="Q682" s="124"/>
      <c r="R682" s="124"/>
      <c r="S682" s="124"/>
      <c r="T682" s="124"/>
      <c r="U682" s="124"/>
      <c r="V682" s="124"/>
      <c r="W682" s="124"/>
      <c r="X682" s="124"/>
      <c r="Y682" s="124"/>
      <c r="Z682" s="124"/>
    </row>
    <row r="683" spans="1:26" ht="15.75" thickBot="1">
      <c r="A683" s="124"/>
      <c r="B683" s="124"/>
      <c r="C683" s="124"/>
      <c r="D683" s="124"/>
      <c r="E683" s="124"/>
      <c r="F683" s="124"/>
      <c r="G683" s="124"/>
      <c r="H683" s="124"/>
      <c r="I683" s="124"/>
      <c r="J683" s="124"/>
      <c r="K683" s="124"/>
      <c r="L683" s="124"/>
      <c r="M683" s="124"/>
      <c r="N683" s="124"/>
      <c r="O683" s="124"/>
      <c r="P683" s="124"/>
      <c r="Q683" s="124"/>
      <c r="R683" s="124"/>
      <c r="S683" s="124"/>
      <c r="T683" s="124"/>
      <c r="U683" s="124"/>
      <c r="V683" s="124"/>
      <c r="W683" s="124"/>
      <c r="X683" s="124"/>
      <c r="Y683" s="124"/>
      <c r="Z683" s="124"/>
    </row>
    <row r="684" spans="1:26" ht="15.75" thickBot="1">
      <c r="A684" s="124"/>
      <c r="B684" s="124"/>
      <c r="C684" s="124"/>
      <c r="D684" s="124"/>
      <c r="E684" s="124"/>
      <c r="F684" s="124"/>
      <c r="G684" s="124"/>
      <c r="H684" s="124"/>
      <c r="I684" s="124"/>
      <c r="J684" s="124"/>
      <c r="K684" s="124"/>
      <c r="L684" s="124"/>
      <c r="M684" s="124"/>
      <c r="N684" s="124"/>
      <c r="O684" s="124"/>
      <c r="P684" s="124"/>
      <c r="Q684" s="124"/>
      <c r="R684" s="124"/>
      <c r="S684" s="124"/>
      <c r="T684" s="124"/>
      <c r="U684" s="124"/>
      <c r="V684" s="124"/>
      <c r="W684" s="124"/>
      <c r="X684" s="124"/>
      <c r="Y684" s="124"/>
      <c r="Z684" s="124"/>
    </row>
    <row r="685" spans="1:26" ht="15.75" thickBot="1">
      <c r="A685" s="124"/>
      <c r="B685" s="124"/>
      <c r="C685" s="124"/>
      <c r="D685" s="124"/>
      <c r="E685" s="124"/>
      <c r="F685" s="124"/>
      <c r="G685" s="124"/>
      <c r="H685" s="124"/>
      <c r="I685" s="124"/>
      <c r="J685" s="124"/>
      <c r="K685" s="124"/>
      <c r="L685" s="124"/>
      <c r="M685" s="124"/>
      <c r="N685" s="124"/>
      <c r="O685" s="124"/>
      <c r="P685" s="124"/>
      <c r="Q685" s="124"/>
      <c r="R685" s="124"/>
      <c r="S685" s="124"/>
      <c r="T685" s="124"/>
      <c r="U685" s="124"/>
      <c r="V685" s="124"/>
      <c r="W685" s="124"/>
      <c r="X685" s="124"/>
      <c r="Y685" s="124"/>
      <c r="Z685" s="124"/>
    </row>
    <row r="686" spans="1:26" ht="15.75" thickBot="1">
      <c r="A686" s="124"/>
      <c r="B686" s="124"/>
      <c r="C686" s="124"/>
      <c r="D686" s="124"/>
      <c r="E686" s="124"/>
      <c r="F686" s="124"/>
      <c r="G686" s="124"/>
      <c r="H686" s="124"/>
      <c r="I686" s="124"/>
      <c r="J686" s="124"/>
      <c r="K686" s="124"/>
      <c r="L686" s="124"/>
      <c r="M686" s="124"/>
      <c r="N686" s="124"/>
      <c r="O686" s="124"/>
      <c r="P686" s="124"/>
      <c r="Q686" s="124"/>
      <c r="R686" s="124"/>
      <c r="S686" s="124"/>
      <c r="T686" s="124"/>
      <c r="U686" s="124"/>
      <c r="V686" s="124"/>
      <c r="W686" s="124"/>
      <c r="X686" s="124"/>
      <c r="Y686" s="124"/>
      <c r="Z686" s="124"/>
    </row>
    <row r="687" spans="1:26" ht="15.75" thickBot="1">
      <c r="A687" s="124"/>
      <c r="B687" s="124"/>
      <c r="C687" s="124"/>
      <c r="D687" s="124"/>
      <c r="E687" s="124"/>
      <c r="F687" s="124"/>
      <c r="G687" s="124"/>
      <c r="H687" s="124"/>
      <c r="I687" s="124"/>
      <c r="J687" s="124"/>
      <c r="K687" s="124"/>
      <c r="L687" s="124"/>
      <c r="M687" s="124"/>
      <c r="N687" s="124"/>
      <c r="O687" s="124"/>
      <c r="P687" s="124"/>
      <c r="Q687" s="124"/>
      <c r="R687" s="124"/>
      <c r="S687" s="124"/>
      <c r="T687" s="124"/>
      <c r="U687" s="124"/>
      <c r="V687" s="124"/>
      <c r="W687" s="124"/>
      <c r="X687" s="124"/>
      <c r="Y687" s="124"/>
      <c r="Z687" s="124"/>
    </row>
    <row r="688" spans="1:26" ht="15.75" thickBot="1">
      <c r="A688" s="124"/>
      <c r="B688" s="124"/>
      <c r="C688" s="124"/>
      <c r="D688" s="124"/>
      <c r="E688" s="124"/>
      <c r="F688" s="124"/>
      <c r="G688" s="124"/>
      <c r="H688" s="124"/>
      <c r="I688" s="124"/>
      <c r="J688" s="124"/>
      <c r="K688" s="124"/>
      <c r="L688" s="124"/>
      <c r="M688" s="124"/>
      <c r="N688" s="124"/>
      <c r="O688" s="124"/>
      <c r="P688" s="124"/>
      <c r="Q688" s="124"/>
      <c r="R688" s="124"/>
      <c r="S688" s="124"/>
      <c r="T688" s="124"/>
      <c r="U688" s="124"/>
      <c r="V688" s="124"/>
      <c r="W688" s="124"/>
      <c r="X688" s="124"/>
      <c r="Y688" s="124"/>
      <c r="Z688" s="124"/>
    </row>
    <row r="689" spans="1:26" ht="15.75" thickBot="1">
      <c r="A689" s="124"/>
      <c r="B689" s="124"/>
      <c r="C689" s="124"/>
      <c r="D689" s="124"/>
      <c r="E689" s="124"/>
      <c r="F689" s="124"/>
      <c r="G689" s="124"/>
      <c r="H689" s="124"/>
      <c r="I689" s="124"/>
      <c r="J689" s="124"/>
      <c r="K689" s="124"/>
      <c r="L689" s="124"/>
      <c r="M689" s="124"/>
      <c r="N689" s="124"/>
      <c r="O689" s="124"/>
      <c r="P689" s="124"/>
      <c r="Q689" s="124"/>
      <c r="R689" s="124"/>
      <c r="S689" s="124"/>
      <c r="T689" s="124"/>
      <c r="U689" s="124"/>
      <c r="V689" s="124"/>
      <c r="W689" s="124"/>
      <c r="X689" s="124"/>
      <c r="Y689" s="124"/>
      <c r="Z689" s="124"/>
    </row>
    <row r="690" spans="1:26" ht="15.75" thickBot="1">
      <c r="A690" s="124"/>
      <c r="B690" s="124"/>
      <c r="C690" s="124"/>
      <c r="D690" s="124"/>
      <c r="E690" s="124"/>
      <c r="F690" s="124"/>
      <c r="G690" s="124"/>
      <c r="H690" s="124"/>
      <c r="I690" s="124"/>
      <c r="J690" s="124"/>
      <c r="K690" s="124"/>
      <c r="L690" s="124"/>
      <c r="M690" s="124"/>
      <c r="N690" s="124"/>
      <c r="O690" s="124"/>
      <c r="P690" s="124"/>
      <c r="Q690" s="124"/>
      <c r="R690" s="124"/>
      <c r="S690" s="124"/>
      <c r="T690" s="124"/>
      <c r="U690" s="124"/>
      <c r="V690" s="124"/>
      <c r="W690" s="124"/>
      <c r="X690" s="124"/>
      <c r="Y690" s="124"/>
      <c r="Z690" s="124"/>
    </row>
    <row r="691" spans="1:26" ht="15.75" thickBot="1">
      <c r="A691" s="124"/>
      <c r="B691" s="124"/>
      <c r="C691" s="124"/>
      <c r="D691" s="124"/>
      <c r="E691" s="124"/>
      <c r="F691" s="124"/>
      <c r="G691" s="124"/>
      <c r="H691" s="124"/>
      <c r="I691" s="124"/>
      <c r="J691" s="124"/>
      <c r="K691" s="124"/>
      <c r="L691" s="124"/>
      <c r="M691" s="124"/>
      <c r="N691" s="124"/>
      <c r="O691" s="124"/>
      <c r="P691" s="124"/>
      <c r="Q691" s="124"/>
      <c r="R691" s="124"/>
      <c r="S691" s="124"/>
      <c r="T691" s="124"/>
      <c r="U691" s="124"/>
      <c r="V691" s="124"/>
      <c r="W691" s="124"/>
      <c r="X691" s="124"/>
      <c r="Y691" s="124"/>
      <c r="Z691" s="124"/>
    </row>
    <row r="692" spans="1:26" ht="15.75" thickBot="1">
      <c r="A692" s="124"/>
      <c r="B692" s="124"/>
      <c r="C692" s="124"/>
      <c r="D692" s="124"/>
      <c r="E692" s="124"/>
      <c r="F692" s="124"/>
      <c r="G692" s="124"/>
      <c r="H692" s="124"/>
      <c r="I692" s="124"/>
      <c r="J692" s="124"/>
      <c r="K692" s="124"/>
      <c r="L692" s="124"/>
      <c r="M692" s="124"/>
      <c r="N692" s="124"/>
      <c r="O692" s="124"/>
      <c r="P692" s="124"/>
      <c r="Q692" s="124"/>
      <c r="R692" s="124"/>
      <c r="S692" s="124"/>
      <c r="T692" s="124"/>
      <c r="U692" s="124"/>
      <c r="V692" s="124"/>
      <c r="W692" s="124"/>
      <c r="X692" s="124"/>
      <c r="Y692" s="124"/>
      <c r="Z692" s="124"/>
    </row>
    <row r="693" spans="1:26" ht="15.75" thickBot="1">
      <c r="A693" s="124"/>
      <c r="B693" s="124"/>
      <c r="C693" s="124"/>
      <c r="D693" s="124"/>
      <c r="E693" s="124"/>
      <c r="F693" s="124"/>
      <c r="G693" s="124"/>
      <c r="H693" s="124"/>
      <c r="I693" s="124"/>
      <c r="J693" s="124"/>
      <c r="K693" s="124"/>
      <c r="L693" s="124"/>
      <c r="M693" s="124"/>
      <c r="N693" s="124"/>
      <c r="O693" s="124"/>
      <c r="P693" s="124"/>
      <c r="Q693" s="124"/>
      <c r="R693" s="124"/>
      <c r="S693" s="124"/>
      <c r="T693" s="124"/>
      <c r="U693" s="124"/>
      <c r="V693" s="124"/>
      <c r="W693" s="124"/>
      <c r="X693" s="124"/>
      <c r="Y693" s="124"/>
      <c r="Z693" s="124"/>
    </row>
    <row r="694" spans="1:26" ht="15.75" thickBot="1">
      <c r="A694" s="124"/>
      <c r="B694" s="124"/>
      <c r="C694" s="124"/>
      <c r="D694" s="124"/>
      <c r="E694" s="124"/>
      <c r="F694" s="124"/>
      <c r="G694" s="124"/>
      <c r="H694" s="124"/>
      <c r="I694" s="124"/>
      <c r="J694" s="124"/>
      <c r="K694" s="124"/>
      <c r="L694" s="124"/>
      <c r="M694" s="124"/>
      <c r="N694" s="124"/>
      <c r="O694" s="124"/>
      <c r="P694" s="124"/>
      <c r="Q694" s="124"/>
      <c r="R694" s="124"/>
      <c r="S694" s="124"/>
      <c r="T694" s="124"/>
      <c r="U694" s="124"/>
      <c r="V694" s="124"/>
      <c r="W694" s="124"/>
      <c r="X694" s="124"/>
      <c r="Y694" s="124"/>
      <c r="Z694" s="124"/>
    </row>
    <row r="695" spans="1:26" ht="15.75" thickBot="1">
      <c r="A695" s="124"/>
      <c r="B695" s="124"/>
      <c r="C695" s="124"/>
      <c r="D695" s="124"/>
      <c r="E695" s="124"/>
      <c r="F695" s="124"/>
      <c r="G695" s="124"/>
      <c r="H695" s="124"/>
      <c r="I695" s="124"/>
      <c r="J695" s="124"/>
      <c r="K695" s="124"/>
      <c r="L695" s="124"/>
      <c r="M695" s="124"/>
      <c r="N695" s="124"/>
      <c r="O695" s="124"/>
      <c r="P695" s="124"/>
      <c r="Q695" s="124"/>
      <c r="R695" s="124"/>
      <c r="S695" s="124"/>
      <c r="T695" s="124"/>
      <c r="U695" s="124"/>
      <c r="V695" s="124"/>
      <c r="W695" s="124"/>
      <c r="X695" s="124"/>
      <c r="Y695" s="124"/>
      <c r="Z695" s="124"/>
    </row>
    <row r="696" spans="1:26" ht="15.75" thickBot="1">
      <c r="A696" s="124"/>
      <c r="B696" s="124"/>
      <c r="C696" s="124"/>
      <c r="D696" s="124"/>
      <c r="E696" s="124"/>
      <c r="F696" s="124"/>
      <c r="G696" s="124"/>
      <c r="H696" s="124"/>
      <c r="I696" s="124"/>
      <c r="J696" s="124"/>
      <c r="K696" s="124"/>
      <c r="L696" s="124"/>
      <c r="M696" s="124"/>
      <c r="N696" s="124"/>
      <c r="O696" s="124"/>
      <c r="P696" s="124"/>
      <c r="Q696" s="124"/>
      <c r="R696" s="124"/>
      <c r="S696" s="124"/>
      <c r="T696" s="124"/>
      <c r="U696" s="124"/>
      <c r="V696" s="124"/>
      <c r="W696" s="124"/>
      <c r="X696" s="124"/>
      <c r="Y696" s="124"/>
      <c r="Z696" s="124"/>
    </row>
    <row r="697" spans="1:26" ht="15.75" thickBot="1">
      <c r="A697" s="124"/>
      <c r="B697" s="124"/>
      <c r="C697" s="124"/>
      <c r="D697" s="124"/>
      <c r="E697" s="124"/>
      <c r="F697" s="124"/>
      <c r="G697" s="124"/>
      <c r="H697" s="124"/>
      <c r="I697" s="124"/>
      <c r="J697" s="124"/>
      <c r="K697" s="124"/>
      <c r="L697" s="124"/>
      <c r="M697" s="124"/>
      <c r="N697" s="124"/>
      <c r="O697" s="124"/>
      <c r="P697" s="124"/>
      <c r="Q697" s="124"/>
      <c r="R697" s="124"/>
      <c r="S697" s="124"/>
      <c r="T697" s="124"/>
      <c r="U697" s="124"/>
      <c r="V697" s="124"/>
      <c r="W697" s="124"/>
      <c r="X697" s="124"/>
      <c r="Y697" s="124"/>
      <c r="Z697" s="124"/>
    </row>
    <row r="698" spans="1:26" ht="15.75" thickBot="1">
      <c r="A698" s="124"/>
      <c r="B698" s="124"/>
      <c r="C698" s="124"/>
      <c r="D698" s="124"/>
      <c r="E698" s="124"/>
      <c r="F698" s="124"/>
      <c r="G698" s="124"/>
      <c r="H698" s="124"/>
      <c r="I698" s="124"/>
      <c r="J698" s="124"/>
      <c r="K698" s="124"/>
      <c r="L698" s="124"/>
      <c r="M698" s="124"/>
      <c r="N698" s="124"/>
      <c r="O698" s="124"/>
      <c r="P698" s="124"/>
      <c r="Q698" s="124"/>
      <c r="R698" s="124"/>
      <c r="S698" s="124"/>
      <c r="T698" s="124"/>
      <c r="U698" s="124"/>
      <c r="V698" s="124"/>
      <c r="W698" s="124"/>
      <c r="X698" s="124"/>
      <c r="Y698" s="124"/>
      <c r="Z698" s="124"/>
    </row>
    <row r="699" spans="1:26" ht="15.75" thickBot="1">
      <c r="A699" s="124"/>
      <c r="B699" s="124"/>
      <c r="C699" s="124"/>
      <c r="D699" s="124"/>
      <c r="E699" s="124"/>
      <c r="F699" s="124"/>
      <c r="G699" s="124"/>
      <c r="H699" s="124"/>
      <c r="I699" s="124"/>
      <c r="J699" s="124"/>
      <c r="K699" s="124"/>
      <c r="L699" s="124"/>
      <c r="M699" s="124"/>
      <c r="N699" s="124"/>
      <c r="O699" s="124"/>
      <c r="P699" s="124"/>
      <c r="Q699" s="124"/>
      <c r="R699" s="124"/>
      <c r="S699" s="124"/>
      <c r="T699" s="124"/>
      <c r="U699" s="124"/>
      <c r="V699" s="124"/>
      <c r="W699" s="124"/>
      <c r="X699" s="124"/>
      <c r="Y699" s="124"/>
      <c r="Z699" s="124"/>
    </row>
    <row r="700" spans="1:26" ht="15.75" thickBot="1">
      <c r="A700" s="124"/>
      <c r="B700" s="124"/>
      <c r="C700" s="124"/>
      <c r="D700" s="124"/>
      <c r="E700" s="124"/>
      <c r="F700" s="124"/>
      <c r="G700" s="124"/>
      <c r="H700" s="124"/>
      <c r="I700" s="124"/>
      <c r="J700" s="124"/>
      <c r="K700" s="124"/>
      <c r="L700" s="124"/>
      <c r="M700" s="124"/>
      <c r="N700" s="124"/>
      <c r="O700" s="124"/>
      <c r="P700" s="124"/>
      <c r="Q700" s="124"/>
      <c r="R700" s="124"/>
      <c r="S700" s="124"/>
      <c r="T700" s="124"/>
      <c r="U700" s="124"/>
      <c r="V700" s="124"/>
      <c r="W700" s="124"/>
      <c r="X700" s="124"/>
      <c r="Y700" s="124"/>
      <c r="Z700" s="124"/>
    </row>
    <row r="701" spans="1:26" ht="15.75" thickBot="1">
      <c r="A701" s="124"/>
      <c r="B701" s="124"/>
      <c r="C701" s="124"/>
      <c r="D701" s="124"/>
      <c r="E701" s="124"/>
      <c r="F701" s="124"/>
      <c r="G701" s="124"/>
      <c r="H701" s="124"/>
      <c r="I701" s="124"/>
      <c r="J701" s="124"/>
      <c r="K701" s="124"/>
      <c r="L701" s="124"/>
      <c r="M701" s="124"/>
      <c r="N701" s="124"/>
      <c r="O701" s="124"/>
      <c r="P701" s="124"/>
      <c r="Q701" s="124"/>
      <c r="R701" s="124"/>
      <c r="S701" s="124"/>
      <c r="T701" s="124"/>
      <c r="U701" s="124"/>
      <c r="V701" s="124"/>
      <c r="W701" s="124"/>
      <c r="X701" s="124"/>
      <c r="Y701" s="124"/>
      <c r="Z701" s="124"/>
    </row>
    <row r="702" spans="1:26" ht="15.75" thickBot="1">
      <c r="A702" s="124"/>
      <c r="B702" s="124"/>
      <c r="C702" s="124"/>
      <c r="D702" s="124"/>
      <c r="E702" s="124"/>
      <c r="F702" s="124"/>
      <c r="G702" s="124"/>
      <c r="H702" s="124"/>
      <c r="I702" s="124"/>
      <c r="J702" s="124"/>
      <c r="K702" s="124"/>
      <c r="L702" s="124"/>
      <c r="M702" s="124"/>
      <c r="N702" s="124"/>
      <c r="O702" s="124"/>
      <c r="P702" s="124"/>
      <c r="Q702" s="124"/>
      <c r="R702" s="124"/>
      <c r="S702" s="124"/>
      <c r="T702" s="124"/>
      <c r="U702" s="124"/>
      <c r="V702" s="124"/>
      <c r="W702" s="124"/>
      <c r="X702" s="124"/>
      <c r="Y702" s="124"/>
      <c r="Z702" s="124"/>
    </row>
    <row r="703" spans="1:26" ht="15.75" thickBot="1">
      <c r="A703" s="124"/>
      <c r="B703" s="124"/>
      <c r="C703" s="124"/>
      <c r="D703" s="124"/>
      <c r="E703" s="124"/>
      <c r="F703" s="124"/>
      <c r="G703" s="124"/>
      <c r="H703" s="124"/>
      <c r="I703" s="124"/>
      <c r="J703" s="124"/>
      <c r="K703" s="124"/>
      <c r="L703" s="124"/>
      <c r="M703" s="124"/>
      <c r="N703" s="124"/>
      <c r="O703" s="124"/>
      <c r="P703" s="124"/>
      <c r="Q703" s="124"/>
      <c r="R703" s="124"/>
      <c r="S703" s="124"/>
      <c r="T703" s="124"/>
      <c r="U703" s="124"/>
      <c r="V703" s="124"/>
      <c r="W703" s="124"/>
      <c r="X703" s="124"/>
      <c r="Y703" s="124"/>
      <c r="Z703" s="124"/>
    </row>
    <row r="704" spans="1:26" ht="15.75" thickBot="1">
      <c r="A704" s="124"/>
      <c r="B704" s="124"/>
      <c r="C704" s="124"/>
      <c r="D704" s="124"/>
      <c r="E704" s="124"/>
      <c r="F704" s="124"/>
      <c r="G704" s="124"/>
      <c r="H704" s="124"/>
      <c r="I704" s="124"/>
      <c r="J704" s="124"/>
      <c r="K704" s="124"/>
      <c r="L704" s="124"/>
      <c r="M704" s="124"/>
      <c r="N704" s="124"/>
      <c r="O704" s="124"/>
      <c r="P704" s="124"/>
      <c r="Q704" s="124"/>
      <c r="R704" s="124"/>
      <c r="S704" s="124"/>
      <c r="T704" s="124"/>
      <c r="U704" s="124"/>
      <c r="V704" s="124"/>
      <c r="W704" s="124"/>
      <c r="X704" s="124"/>
      <c r="Y704" s="124"/>
      <c r="Z704" s="124"/>
    </row>
    <row r="705" spans="1:26" ht="15.75" thickBot="1">
      <c r="A705" s="124"/>
      <c r="B705" s="124"/>
      <c r="C705" s="124"/>
      <c r="D705" s="124"/>
      <c r="E705" s="124"/>
      <c r="F705" s="124"/>
      <c r="G705" s="124"/>
      <c r="H705" s="124"/>
      <c r="I705" s="124"/>
      <c r="J705" s="124"/>
      <c r="K705" s="124"/>
      <c r="L705" s="124"/>
      <c r="M705" s="124"/>
      <c r="N705" s="124"/>
      <c r="O705" s="124"/>
      <c r="P705" s="124"/>
      <c r="Q705" s="124"/>
      <c r="R705" s="124"/>
      <c r="S705" s="124"/>
      <c r="T705" s="124"/>
      <c r="U705" s="124"/>
      <c r="V705" s="124"/>
      <c r="W705" s="124"/>
      <c r="X705" s="124"/>
      <c r="Y705" s="124"/>
      <c r="Z705" s="124"/>
    </row>
    <row r="706" spans="1:26" ht="15.75" thickBot="1">
      <c r="A706" s="124"/>
      <c r="B706" s="124"/>
      <c r="C706" s="124"/>
      <c r="D706" s="124"/>
      <c r="E706" s="124"/>
      <c r="F706" s="124"/>
      <c r="G706" s="124"/>
      <c r="H706" s="124"/>
      <c r="I706" s="124"/>
      <c r="J706" s="124"/>
      <c r="K706" s="124"/>
      <c r="L706" s="124"/>
      <c r="M706" s="124"/>
      <c r="N706" s="124"/>
      <c r="O706" s="124"/>
      <c r="P706" s="124"/>
      <c r="Q706" s="124"/>
      <c r="R706" s="124"/>
      <c r="S706" s="124"/>
      <c r="T706" s="124"/>
      <c r="U706" s="124"/>
      <c r="V706" s="124"/>
      <c r="W706" s="124"/>
      <c r="X706" s="124"/>
      <c r="Y706" s="124"/>
      <c r="Z706" s="124"/>
    </row>
    <row r="707" spans="1:26" ht="15.75" thickBot="1">
      <c r="A707" s="124"/>
      <c r="B707" s="124"/>
      <c r="C707" s="124"/>
      <c r="D707" s="124"/>
      <c r="E707" s="124"/>
      <c r="F707" s="124"/>
      <c r="G707" s="124"/>
      <c r="H707" s="124"/>
      <c r="I707" s="124"/>
      <c r="J707" s="124"/>
      <c r="K707" s="124"/>
      <c r="L707" s="124"/>
      <c r="M707" s="124"/>
      <c r="N707" s="124"/>
      <c r="O707" s="124"/>
      <c r="P707" s="124"/>
      <c r="Q707" s="124"/>
      <c r="R707" s="124"/>
      <c r="S707" s="124"/>
      <c r="T707" s="124"/>
      <c r="U707" s="124"/>
      <c r="V707" s="124"/>
      <c r="W707" s="124"/>
      <c r="X707" s="124"/>
      <c r="Y707" s="124"/>
      <c r="Z707" s="124"/>
    </row>
    <row r="708" spans="1:26" ht="15.75" thickBot="1">
      <c r="A708" s="124"/>
      <c r="B708" s="124"/>
      <c r="C708" s="124"/>
      <c r="D708" s="124"/>
      <c r="E708" s="124"/>
      <c r="F708" s="124"/>
      <c r="G708" s="124"/>
      <c r="H708" s="124"/>
      <c r="I708" s="124"/>
      <c r="J708" s="124"/>
      <c r="K708" s="124"/>
      <c r="L708" s="124"/>
      <c r="M708" s="124"/>
      <c r="N708" s="124"/>
      <c r="O708" s="124"/>
      <c r="P708" s="124"/>
      <c r="Q708" s="124"/>
      <c r="R708" s="124"/>
      <c r="S708" s="124"/>
      <c r="T708" s="124"/>
      <c r="U708" s="124"/>
      <c r="V708" s="124"/>
      <c r="W708" s="124"/>
      <c r="X708" s="124"/>
      <c r="Y708" s="124"/>
      <c r="Z708" s="124"/>
    </row>
    <row r="709" spans="1:26" ht="15.75" thickBot="1">
      <c r="A709" s="124"/>
      <c r="B709" s="124"/>
      <c r="C709" s="124"/>
      <c r="D709" s="124"/>
      <c r="E709" s="124"/>
      <c r="F709" s="124"/>
      <c r="G709" s="124"/>
      <c r="H709" s="124"/>
      <c r="I709" s="124"/>
      <c r="J709" s="124"/>
      <c r="K709" s="124"/>
      <c r="L709" s="124"/>
      <c r="M709" s="124"/>
      <c r="N709" s="124"/>
      <c r="O709" s="124"/>
      <c r="P709" s="124"/>
      <c r="Q709" s="124"/>
      <c r="R709" s="124"/>
      <c r="S709" s="124"/>
      <c r="T709" s="124"/>
      <c r="U709" s="124"/>
      <c r="V709" s="124"/>
      <c r="W709" s="124"/>
      <c r="X709" s="124"/>
      <c r="Y709" s="124"/>
      <c r="Z709" s="124"/>
    </row>
    <row r="710" spans="1:26" ht="15.75" thickBot="1">
      <c r="A710" s="124"/>
      <c r="B710" s="124"/>
      <c r="C710" s="124"/>
      <c r="D710" s="124"/>
      <c r="E710" s="124"/>
      <c r="F710" s="124"/>
      <c r="G710" s="124"/>
      <c r="H710" s="124"/>
      <c r="I710" s="124"/>
      <c r="J710" s="124"/>
      <c r="K710" s="124"/>
      <c r="L710" s="124"/>
      <c r="M710" s="124"/>
      <c r="N710" s="124"/>
      <c r="O710" s="124"/>
      <c r="P710" s="124"/>
      <c r="Q710" s="124"/>
      <c r="R710" s="124"/>
      <c r="S710" s="124"/>
      <c r="T710" s="124"/>
      <c r="U710" s="124"/>
      <c r="V710" s="124"/>
      <c r="W710" s="124"/>
      <c r="X710" s="124"/>
      <c r="Y710" s="124"/>
      <c r="Z710" s="124"/>
    </row>
    <row r="711" spans="1:26" ht="15.75" thickBot="1">
      <c r="A711" s="124"/>
      <c r="B711" s="124"/>
      <c r="C711" s="124"/>
      <c r="D711" s="124"/>
      <c r="E711" s="124"/>
      <c r="F711" s="124"/>
      <c r="G711" s="124"/>
      <c r="H711" s="124"/>
      <c r="I711" s="124"/>
      <c r="J711" s="124"/>
      <c r="K711" s="124"/>
      <c r="L711" s="124"/>
      <c r="M711" s="124"/>
      <c r="N711" s="124"/>
      <c r="O711" s="124"/>
      <c r="P711" s="124"/>
      <c r="Q711" s="124"/>
      <c r="R711" s="124"/>
      <c r="S711" s="124"/>
      <c r="T711" s="124"/>
      <c r="U711" s="124"/>
      <c r="V711" s="124"/>
      <c r="W711" s="124"/>
      <c r="X711" s="124"/>
      <c r="Y711" s="124"/>
      <c r="Z711" s="124"/>
    </row>
    <row r="712" spans="1:26" ht="15.75" thickBot="1">
      <c r="A712" s="124"/>
      <c r="B712" s="124"/>
      <c r="C712" s="124"/>
      <c r="D712" s="124"/>
      <c r="E712" s="124"/>
      <c r="F712" s="124"/>
      <c r="G712" s="124"/>
      <c r="H712" s="124"/>
      <c r="I712" s="124"/>
      <c r="J712" s="124"/>
      <c r="K712" s="124"/>
      <c r="L712" s="124"/>
      <c r="M712" s="124"/>
      <c r="N712" s="124"/>
      <c r="O712" s="124"/>
      <c r="P712" s="124"/>
      <c r="Q712" s="124"/>
      <c r="R712" s="124"/>
      <c r="S712" s="124"/>
      <c r="T712" s="124"/>
      <c r="U712" s="124"/>
      <c r="V712" s="124"/>
      <c r="W712" s="124"/>
      <c r="X712" s="124"/>
      <c r="Y712" s="124"/>
      <c r="Z712" s="124"/>
    </row>
    <row r="713" spans="1:26" ht="15.75" thickBot="1">
      <c r="A713" s="124"/>
      <c r="B713" s="124"/>
      <c r="C713" s="124"/>
      <c r="D713" s="124"/>
      <c r="E713" s="124"/>
      <c r="F713" s="124"/>
      <c r="G713" s="124"/>
      <c r="H713" s="124"/>
      <c r="I713" s="124"/>
      <c r="J713" s="124"/>
      <c r="K713" s="124"/>
      <c r="L713" s="124"/>
      <c r="M713" s="124"/>
      <c r="N713" s="124"/>
      <c r="O713" s="124"/>
      <c r="P713" s="124"/>
      <c r="Q713" s="124"/>
      <c r="R713" s="124"/>
      <c r="S713" s="124"/>
      <c r="T713" s="124"/>
      <c r="U713" s="124"/>
      <c r="V713" s="124"/>
      <c r="W713" s="124"/>
      <c r="X713" s="124"/>
      <c r="Y713" s="124"/>
      <c r="Z713" s="124"/>
    </row>
    <row r="714" spans="1:26" ht="15.75" thickBot="1">
      <c r="A714" s="124"/>
      <c r="B714" s="124"/>
      <c r="C714" s="124"/>
      <c r="D714" s="124"/>
      <c r="E714" s="124"/>
      <c r="F714" s="124"/>
      <c r="G714" s="124"/>
      <c r="H714" s="124"/>
      <c r="I714" s="124"/>
      <c r="J714" s="124"/>
      <c r="K714" s="124"/>
      <c r="L714" s="124"/>
      <c r="M714" s="124"/>
      <c r="N714" s="124"/>
      <c r="O714" s="124"/>
      <c r="P714" s="124"/>
      <c r="Q714" s="124"/>
      <c r="R714" s="124"/>
      <c r="S714" s="124"/>
      <c r="T714" s="124"/>
      <c r="U714" s="124"/>
      <c r="V714" s="124"/>
      <c r="W714" s="124"/>
      <c r="X714" s="124"/>
      <c r="Y714" s="124"/>
      <c r="Z714" s="124"/>
    </row>
    <row r="715" spans="1:26" ht="15.75" thickBot="1">
      <c r="A715" s="124"/>
      <c r="B715" s="124"/>
      <c r="C715" s="124"/>
      <c r="D715" s="124"/>
      <c r="E715" s="124"/>
      <c r="F715" s="124"/>
      <c r="G715" s="124"/>
      <c r="H715" s="124"/>
      <c r="I715" s="124"/>
      <c r="J715" s="124"/>
      <c r="K715" s="124"/>
      <c r="L715" s="124"/>
      <c r="M715" s="124"/>
      <c r="N715" s="124"/>
      <c r="O715" s="124"/>
      <c r="P715" s="124"/>
      <c r="Q715" s="124"/>
      <c r="R715" s="124"/>
      <c r="S715" s="124"/>
      <c r="T715" s="124"/>
      <c r="U715" s="124"/>
      <c r="V715" s="124"/>
      <c r="W715" s="124"/>
      <c r="X715" s="124"/>
      <c r="Y715" s="124"/>
      <c r="Z715" s="124"/>
    </row>
    <row r="716" spans="1:26" ht="15.75" thickBot="1">
      <c r="A716" s="124"/>
      <c r="B716" s="124"/>
      <c r="C716" s="124"/>
      <c r="D716" s="124"/>
      <c r="E716" s="124"/>
      <c r="F716" s="124"/>
      <c r="G716" s="124"/>
      <c r="H716" s="124"/>
      <c r="I716" s="124"/>
      <c r="J716" s="124"/>
      <c r="K716" s="124"/>
      <c r="L716" s="124"/>
      <c r="M716" s="124"/>
      <c r="N716" s="124"/>
      <c r="O716" s="124"/>
      <c r="P716" s="124"/>
      <c r="Q716" s="124"/>
      <c r="R716" s="124"/>
      <c r="S716" s="124"/>
      <c r="T716" s="124"/>
      <c r="U716" s="124"/>
      <c r="V716" s="124"/>
      <c r="W716" s="124"/>
      <c r="X716" s="124"/>
      <c r="Y716" s="124"/>
      <c r="Z716" s="124"/>
    </row>
    <row r="717" spans="1:26" ht="15.75" thickBot="1">
      <c r="A717" s="124"/>
      <c r="B717" s="124"/>
      <c r="C717" s="124"/>
      <c r="D717" s="124"/>
      <c r="E717" s="124"/>
      <c r="F717" s="124"/>
      <c r="G717" s="124"/>
      <c r="H717" s="124"/>
      <c r="I717" s="124"/>
      <c r="J717" s="124"/>
      <c r="K717" s="124"/>
      <c r="L717" s="124"/>
      <c r="M717" s="124"/>
      <c r="N717" s="124"/>
      <c r="O717" s="124"/>
      <c r="P717" s="124"/>
      <c r="Q717" s="124"/>
      <c r="R717" s="124"/>
      <c r="S717" s="124"/>
      <c r="T717" s="124"/>
      <c r="U717" s="124"/>
      <c r="V717" s="124"/>
      <c r="W717" s="124"/>
      <c r="X717" s="124"/>
      <c r="Y717" s="124"/>
      <c r="Z717" s="124"/>
    </row>
    <row r="718" spans="1:26" ht="15.75" thickBot="1">
      <c r="A718" s="124"/>
      <c r="B718" s="124"/>
      <c r="C718" s="124"/>
      <c r="D718" s="124"/>
      <c r="E718" s="124"/>
      <c r="F718" s="124"/>
      <c r="G718" s="124"/>
      <c r="H718" s="124"/>
      <c r="I718" s="124"/>
      <c r="J718" s="124"/>
      <c r="K718" s="124"/>
      <c r="L718" s="124"/>
      <c r="M718" s="124"/>
      <c r="N718" s="124"/>
      <c r="O718" s="124"/>
      <c r="P718" s="124"/>
      <c r="Q718" s="124"/>
      <c r="R718" s="124"/>
      <c r="S718" s="124"/>
      <c r="T718" s="124"/>
      <c r="U718" s="124"/>
      <c r="V718" s="124"/>
      <c r="W718" s="124"/>
      <c r="X718" s="124"/>
      <c r="Y718" s="124"/>
      <c r="Z718" s="124"/>
    </row>
    <row r="719" spans="1:26" ht="15.75" thickBot="1">
      <c r="A719" s="124"/>
      <c r="B719" s="124"/>
      <c r="C719" s="124"/>
      <c r="D719" s="124"/>
      <c r="E719" s="124"/>
      <c r="F719" s="124"/>
      <c r="G719" s="124"/>
      <c r="H719" s="124"/>
      <c r="I719" s="124"/>
      <c r="J719" s="124"/>
      <c r="K719" s="124"/>
      <c r="L719" s="124"/>
      <c r="M719" s="124"/>
      <c r="N719" s="124"/>
      <c r="O719" s="124"/>
      <c r="P719" s="124"/>
      <c r="Q719" s="124"/>
      <c r="R719" s="124"/>
      <c r="S719" s="124"/>
      <c r="T719" s="124"/>
      <c r="U719" s="124"/>
      <c r="V719" s="124"/>
      <c r="W719" s="124"/>
      <c r="X719" s="124"/>
      <c r="Y719" s="124"/>
      <c r="Z719" s="124"/>
    </row>
    <row r="720" spans="1:26" ht="15.75" thickBot="1">
      <c r="A720" s="124"/>
      <c r="B720" s="124"/>
      <c r="C720" s="124"/>
      <c r="D720" s="124"/>
      <c r="E720" s="124"/>
      <c r="F720" s="124"/>
      <c r="G720" s="124"/>
      <c r="H720" s="124"/>
      <c r="I720" s="124"/>
      <c r="J720" s="124"/>
      <c r="K720" s="124"/>
      <c r="L720" s="124"/>
      <c r="M720" s="124"/>
      <c r="N720" s="124"/>
      <c r="O720" s="124"/>
      <c r="P720" s="124"/>
      <c r="Q720" s="124"/>
      <c r="R720" s="124"/>
      <c r="S720" s="124"/>
      <c r="T720" s="124"/>
      <c r="U720" s="124"/>
      <c r="V720" s="124"/>
      <c r="W720" s="124"/>
      <c r="X720" s="124"/>
      <c r="Y720" s="124"/>
      <c r="Z720" s="124"/>
    </row>
    <row r="721" spans="1:26" ht="15.75" thickBot="1">
      <c r="A721" s="124"/>
      <c r="B721" s="124"/>
      <c r="C721" s="124"/>
      <c r="D721" s="124"/>
      <c r="E721" s="124"/>
      <c r="F721" s="124"/>
      <c r="G721" s="124"/>
      <c r="H721" s="124"/>
      <c r="I721" s="124"/>
      <c r="J721" s="124"/>
      <c r="K721" s="124"/>
      <c r="L721" s="124"/>
      <c r="M721" s="124"/>
      <c r="N721" s="124"/>
      <c r="O721" s="124"/>
      <c r="P721" s="124"/>
      <c r="Q721" s="124"/>
      <c r="R721" s="124"/>
      <c r="S721" s="124"/>
      <c r="T721" s="124"/>
      <c r="U721" s="124"/>
      <c r="V721" s="124"/>
      <c r="W721" s="124"/>
      <c r="X721" s="124"/>
      <c r="Y721" s="124"/>
      <c r="Z721" s="124"/>
    </row>
    <row r="722" spans="1:26" ht="15.75" thickBot="1">
      <c r="A722" s="124"/>
      <c r="B722" s="124"/>
      <c r="C722" s="124"/>
      <c r="D722" s="124"/>
      <c r="E722" s="124"/>
      <c r="F722" s="124"/>
      <c r="G722" s="124"/>
      <c r="H722" s="124"/>
      <c r="I722" s="124"/>
      <c r="J722" s="124"/>
      <c r="K722" s="124"/>
      <c r="L722" s="124"/>
      <c r="M722" s="124"/>
      <c r="N722" s="124"/>
      <c r="O722" s="124"/>
      <c r="P722" s="124"/>
      <c r="Q722" s="124"/>
      <c r="R722" s="124"/>
      <c r="S722" s="124"/>
      <c r="T722" s="124"/>
      <c r="U722" s="124"/>
      <c r="V722" s="124"/>
      <c r="W722" s="124"/>
      <c r="X722" s="124"/>
      <c r="Y722" s="124"/>
      <c r="Z722" s="124"/>
    </row>
    <row r="723" spans="1:26" ht="15.75" thickBot="1">
      <c r="A723" s="124"/>
      <c r="B723" s="124"/>
      <c r="C723" s="124"/>
      <c r="D723" s="124"/>
      <c r="E723" s="124"/>
      <c r="F723" s="124"/>
      <c r="G723" s="124"/>
      <c r="H723" s="124"/>
      <c r="I723" s="124"/>
      <c r="J723" s="124"/>
      <c r="K723" s="124"/>
      <c r="L723" s="124"/>
      <c r="M723" s="124"/>
      <c r="N723" s="124"/>
      <c r="O723" s="124"/>
      <c r="P723" s="124"/>
      <c r="Q723" s="124"/>
      <c r="R723" s="124"/>
      <c r="S723" s="124"/>
      <c r="T723" s="124"/>
      <c r="U723" s="124"/>
      <c r="V723" s="124"/>
      <c r="W723" s="124"/>
      <c r="X723" s="124"/>
      <c r="Y723" s="124"/>
      <c r="Z723" s="124"/>
    </row>
    <row r="724" spans="1:26" ht="15.75" thickBot="1">
      <c r="A724" s="124"/>
      <c r="B724" s="124"/>
      <c r="C724" s="124"/>
      <c r="D724" s="124"/>
      <c r="E724" s="124"/>
      <c r="F724" s="124"/>
      <c r="G724" s="124"/>
      <c r="H724" s="124"/>
      <c r="I724" s="124"/>
      <c r="J724" s="124"/>
      <c r="K724" s="124"/>
      <c r="L724" s="124"/>
      <c r="M724" s="124"/>
      <c r="N724" s="124"/>
      <c r="O724" s="124"/>
      <c r="P724" s="124"/>
      <c r="Q724" s="124"/>
      <c r="R724" s="124"/>
      <c r="S724" s="124"/>
      <c r="T724" s="124"/>
      <c r="U724" s="124"/>
      <c r="V724" s="124"/>
      <c r="W724" s="124"/>
      <c r="X724" s="124"/>
      <c r="Y724" s="124"/>
      <c r="Z724" s="124"/>
    </row>
    <row r="725" spans="1:26" ht="15.75" thickBot="1">
      <c r="A725" s="124"/>
      <c r="B725" s="124"/>
      <c r="C725" s="124"/>
      <c r="D725" s="124"/>
      <c r="E725" s="124"/>
      <c r="F725" s="124"/>
      <c r="G725" s="124"/>
      <c r="H725" s="124"/>
      <c r="I725" s="124"/>
      <c r="J725" s="124"/>
      <c r="K725" s="124"/>
      <c r="L725" s="124"/>
      <c r="M725" s="124"/>
      <c r="N725" s="124"/>
      <c r="O725" s="124"/>
      <c r="P725" s="124"/>
      <c r="Q725" s="124"/>
      <c r="R725" s="124"/>
      <c r="S725" s="124"/>
      <c r="T725" s="124"/>
      <c r="U725" s="124"/>
      <c r="V725" s="124"/>
      <c r="W725" s="124"/>
      <c r="X725" s="124"/>
      <c r="Y725" s="124"/>
      <c r="Z725" s="124"/>
    </row>
    <row r="726" spans="1:26" ht="15.75" thickBot="1">
      <c r="A726" s="124"/>
      <c r="B726" s="124"/>
      <c r="C726" s="124"/>
      <c r="D726" s="124"/>
      <c r="E726" s="124"/>
      <c r="F726" s="124"/>
      <c r="G726" s="124"/>
      <c r="H726" s="124"/>
      <c r="I726" s="124"/>
      <c r="J726" s="124"/>
      <c r="K726" s="124"/>
      <c r="L726" s="124"/>
      <c r="M726" s="124"/>
      <c r="N726" s="124"/>
      <c r="O726" s="124"/>
      <c r="P726" s="124"/>
      <c r="Q726" s="124"/>
      <c r="R726" s="124"/>
      <c r="S726" s="124"/>
      <c r="T726" s="124"/>
      <c r="U726" s="124"/>
      <c r="V726" s="124"/>
      <c r="W726" s="124"/>
      <c r="X726" s="124"/>
      <c r="Y726" s="124"/>
      <c r="Z726" s="124"/>
    </row>
    <row r="727" spans="1:26" ht="15.75" thickBot="1">
      <c r="A727" s="124"/>
      <c r="B727" s="124"/>
      <c r="C727" s="124"/>
      <c r="D727" s="124"/>
      <c r="E727" s="124"/>
      <c r="F727" s="124"/>
      <c r="G727" s="124"/>
      <c r="H727" s="124"/>
      <c r="I727" s="124"/>
      <c r="J727" s="124"/>
      <c r="K727" s="124"/>
      <c r="L727" s="124"/>
      <c r="M727" s="124"/>
      <c r="N727" s="124"/>
      <c r="O727" s="124"/>
      <c r="P727" s="124"/>
      <c r="Q727" s="124"/>
      <c r="R727" s="124"/>
      <c r="S727" s="124"/>
      <c r="T727" s="124"/>
      <c r="U727" s="124"/>
      <c r="V727" s="124"/>
      <c r="W727" s="124"/>
      <c r="X727" s="124"/>
      <c r="Y727" s="124"/>
      <c r="Z727" s="124"/>
    </row>
    <row r="728" spans="1:26" ht="15.75" thickBot="1">
      <c r="A728" s="124"/>
      <c r="B728" s="124"/>
      <c r="C728" s="124"/>
      <c r="D728" s="124"/>
      <c r="E728" s="124"/>
      <c r="F728" s="124"/>
      <c r="G728" s="124"/>
      <c r="H728" s="124"/>
      <c r="I728" s="124"/>
      <c r="J728" s="124"/>
      <c r="K728" s="124"/>
      <c r="L728" s="124"/>
      <c r="M728" s="124"/>
      <c r="N728" s="124"/>
      <c r="O728" s="124"/>
      <c r="P728" s="124"/>
      <c r="Q728" s="124"/>
      <c r="R728" s="124"/>
      <c r="S728" s="124"/>
      <c r="T728" s="124"/>
      <c r="U728" s="124"/>
      <c r="V728" s="124"/>
      <c r="W728" s="124"/>
      <c r="X728" s="124"/>
      <c r="Y728" s="124"/>
      <c r="Z728" s="124"/>
    </row>
    <row r="729" spans="1:26" ht="15.75" thickBot="1">
      <c r="A729" s="124"/>
      <c r="B729" s="124"/>
      <c r="C729" s="124"/>
      <c r="D729" s="124"/>
      <c r="E729" s="124"/>
      <c r="F729" s="124"/>
      <c r="G729" s="124"/>
      <c r="H729" s="124"/>
      <c r="I729" s="124"/>
      <c r="J729" s="124"/>
      <c r="K729" s="124"/>
      <c r="L729" s="124"/>
      <c r="M729" s="124"/>
      <c r="N729" s="124"/>
      <c r="O729" s="124"/>
      <c r="P729" s="124"/>
      <c r="Q729" s="124"/>
      <c r="R729" s="124"/>
      <c r="S729" s="124"/>
      <c r="T729" s="124"/>
      <c r="U729" s="124"/>
      <c r="V729" s="124"/>
      <c r="W729" s="124"/>
      <c r="X729" s="124"/>
      <c r="Y729" s="124"/>
      <c r="Z729" s="124"/>
    </row>
    <row r="730" spans="1:26" ht="15.75" thickBot="1">
      <c r="A730" s="124"/>
      <c r="B730" s="124"/>
      <c r="C730" s="124"/>
      <c r="D730" s="124"/>
      <c r="E730" s="124"/>
      <c r="F730" s="124"/>
      <c r="G730" s="124"/>
      <c r="H730" s="124"/>
      <c r="I730" s="124"/>
      <c r="J730" s="124"/>
      <c r="K730" s="124"/>
      <c r="L730" s="124"/>
      <c r="M730" s="124"/>
      <c r="N730" s="124"/>
      <c r="O730" s="124"/>
      <c r="P730" s="124"/>
      <c r="Q730" s="124"/>
      <c r="R730" s="124"/>
      <c r="S730" s="124"/>
      <c r="T730" s="124"/>
      <c r="U730" s="124"/>
      <c r="V730" s="124"/>
      <c r="W730" s="124"/>
      <c r="X730" s="124"/>
      <c r="Y730" s="124"/>
      <c r="Z730" s="124"/>
    </row>
    <row r="731" spans="1:26" ht="15.75" thickBot="1">
      <c r="A731" s="124"/>
      <c r="B731" s="124"/>
      <c r="C731" s="124"/>
      <c r="D731" s="124"/>
      <c r="E731" s="124"/>
      <c r="F731" s="124"/>
      <c r="G731" s="124"/>
      <c r="H731" s="124"/>
      <c r="I731" s="124"/>
      <c r="J731" s="124"/>
      <c r="K731" s="124"/>
      <c r="L731" s="124"/>
      <c r="M731" s="124"/>
      <c r="N731" s="124"/>
      <c r="O731" s="124"/>
      <c r="P731" s="124"/>
      <c r="Q731" s="124"/>
      <c r="R731" s="124"/>
      <c r="S731" s="124"/>
      <c r="T731" s="124"/>
      <c r="U731" s="124"/>
      <c r="V731" s="124"/>
      <c r="W731" s="124"/>
      <c r="X731" s="124"/>
      <c r="Y731" s="124"/>
      <c r="Z731" s="124"/>
    </row>
    <row r="732" spans="1:26" ht="15.75" thickBot="1">
      <c r="A732" s="124"/>
      <c r="B732" s="124"/>
      <c r="C732" s="124"/>
      <c r="D732" s="124"/>
      <c r="E732" s="124"/>
      <c r="F732" s="124"/>
      <c r="G732" s="124"/>
      <c r="H732" s="124"/>
      <c r="I732" s="124"/>
      <c r="J732" s="124"/>
      <c r="K732" s="124"/>
      <c r="L732" s="124"/>
      <c r="M732" s="124"/>
      <c r="N732" s="124"/>
      <c r="O732" s="124"/>
      <c r="P732" s="124"/>
      <c r="Q732" s="124"/>
      <c r="R732" s="124"/>
      <c r="S732" s="124"/>
      <c r="T732" s="124"/>
      <c r="U732" s="124"/>
      <c r="V732" s="124"/>
      <c r="W732" s="124"/>
      <c r="X732" s="124"/>
      <c r="Y732" s="124"/>
      <c r="Z732" s="124"/>
    </row>
    <row r="733" spans="1:26" ht="15.75" thickBot="1">
      <c r="A733" s="124"/>
      <c r="B733" s="124"/>
      <c r="C733" s="124"/>
      <c r="D733" s="124"/>
      <c r="E733" s="124"/>
      <c r="F733" s="124"/>
      <c r="G733" s="124"/>
      <c r="H733" s="124"/>
      <c r="I733" s="124"/>
      <c r="J733" s="124"/>
      <c r="K733" s="124"/>
      <c r="L733" s="124"/>
      <c r="M733" s="124"/>
      <c r="N733" s="124"/>
      <c r="O733" s="124"/>
      <c r="P733" s="124"/>
      <c r="Q733" s="124"/>
      <c r="R733" s="124"/>
      <c r="S733" s="124"/>
      <c r="T733" s="124"/>
      <c r="U733" s="124"/>
      <c r="V733" s="124"/>
      <c r="W733" s="124"/>
      <c r="X733" s="124"/>
      <c r="Y733" s="124"/>
      <c r="Z733" s="124"/>
    </row>
    <row r="734" spans="1:26" ht="15.75" thickBot="1">
      <c r="A734" s="124"/>
      <c r="B734" s="124"/>
      <c r="C734" s="124"/>
      <c r="D734" s="124"/>
      <c r="E734" s="124"/>
      <c r="F734" s="124"/>
      <c r="G734" s="124"/>
      <c r="H734" s="124"/>
      <c r="I734" s="124"/>
      <c r="J734" s="124"/>
      <c r="K734" s="124"/>
      <c r="L734" s="124"/>
      <c r="M734" s="124"/>
      <c r="N734" s="124"/>
      <c r="O734" s="124"/>
      <c r="P734" s="124"/>
      <c r="Q734" s="124"/>
      <c r="R734" s="124"/>
      <c r="S734" s="124"/>
      <c r="T734" s="124"/>
      <c r="U734" s="124"/>
      <c r="V734" s="124"/>
      <c r="W734" s="124"/>
      <c r="X734" s="124"/>
      <c r="Y734" s="124"/>
      <c r="Z734" s="124"/>
    </row>
    <row r="735" spans="1:26" ht="15.75" thickBot="1">
      <c r="A735" s="124"/>
      <c r="B735" s="124"/>
      <c r="C735" s="124"/>
      <c r="D735" s="124"/>
      <c r="E735" s="124"/>
      <c r="F735" s="124"/>
      <c r="G735" s="124"/>
      <c r="H735" s="124"/>
      <c r="I735" s="124"/>
      <c r="J735" s="124"/>
      <c r="K735" s="124"/>
      <c r="L735" s="124"/>
      <c r="M735" s="124"/>
      <c r="N735" s="124"/>
      <c r="O735" s="124"/>
      <c r="P735" s="124"/>
      <c r="Q735" s="124"/>
      <c r="R735" s="124"/>
      <c r="S735" s="124"/>
      <c r="T735" s="124"/>
      <c r="U735" s="124"/>
      <c r="V735" s="124"/>
      <c r="W735" s="124"/>
      <c r="X735" s="124"/>
      <c r="Y735" s="124"/>
      <c r="Z735" s="124"/>
    </row>
    <row r="736" spans="1:26" ht="15.75" thickBot="1">
      <c r="A736" s="124"/>
      <c r="B736" s="124"/>
      <c r="C736" s="124"/>
      <c r="D736" s="124"/>
      <c r="E736" s="124"/>
      <c r="F736" s="124"/>
      <c r="G736" s="124"/>
      <c r="H736" s="124"/>
      <c r="I736" s="124"/>
      <c r="J736" s="124"/>
      <c r="K736" s="124"/>
      <c r="L736" s="124"/>
      <c r="M736" s="124"/>
      <c r="N736" s="124"/>
      <c r="O736" s="124"/>
      <c r="P736" s="124"/>
      <c r="Q736" s="124"/>
      <c r="R736" s="124"/>
      <c r="S736" s="124"/>
      <c r="T736" s="124"/>
      <c r="U736" s="124"/>
      <c r="V736" s="124"/>
      <c r="W736" s="124"/>
      <c r="X736" s="124"/>
      <c r="Y736" s="124"/>
      <c r="Z736" s="124"/>
    </row>
    <row r="737" spans="1:26" ht="15.75" thickBot="1">
      <c r="A737" s="124"/>
      <c r="B737" s="124"/>
      <c r="C737" s="124"/>
      <c r="D737" s="124"/>
      <c r="E737" s="124"/>
      <c r="F737" s="124"/>
      <c r="G737" s="124"/>
      <c r="H737" s="124"/>
      <c r="I737" s="124"/>
      <c r="J737" s="124"/>
      <c r="K737" s="124"/>
      <c r="L737" s="124"/>
      <c r="M737" s="124"/>
      <c r="N737" s="124"/>
      <c r="O737" s="124"/>
      <c r="P737" s="124"/>
      <c r="Q737" s="124"/>
      <c r="R737" s="124"/>
      <c r="S737" s="124"/>
      <c r="T737" s="124"/>
      <c r="U737" s="124"/>
      <c r="V737" s="124"/>
      <c r="W737" s="124"/>
      <c r="X737" s="124"/>
      <c r="Y737" s="124"/>
      <c r="Z737" s="124"/>
    </row>
    <row r="738" spans="1:26" ht="15.75" thickBot="1">
      <c r="A738" s="124"/>
      <c r="B738" s="124"/>
      <c r="C738" s="124"/>
      <c r="D738" s="124"/>
      <c r="E738" s="124"/>
      <c r="F738" s="124"/>
      <c r="G738" s="124"/>
      <c r="H738" s="124"/>
      <c r="I738" s="124"/>
      <c r="J738" s="124"/>
      <c r="K738" s="124"/>
      <c r="L738" s="124"/>
      <c r="M738" s="124"/>
      <c r="N738" s="124"/>
      <c r="O738" s="124"/>
      <c r="P738" s="124"/>
      <c r="Q738" s="124"/>
      <c r="R738" s="124"/>
      <c r="S738" s="124"/>
      <c r="T738" s="124"/>
      <c r="U738" s="124"/>
      <c r="V738" s="124"/>
      <c r="W738" s="124"/>
      <c r="X738" s="124"/>
      <c r="Y738" s="124"/>
      <c r="Z738" s="124"/>
    </row>
    <row r="739" spans="1:26" ht="15.75" thickBot="1">
      <c r="A739" s="124"/>
      <c r="B739" s="124"/>
      <c r="C739" s="124"/>
      <c r="D739" s="124"/>
      <c r="E739" s="124"/>
      <c r="F739" s="124"/>
      <c r="G739" s="124"/>
      <c r="H739" s="124"/>
      <c r="I739" s="124"/>
      <c r="J739" s="124"/>
      <c r="K739" s="124"/>
      <c r="L739" s="124"/>
      <c r="M739" s="124"/>
      <c r="N739" s="124"/>
      <c r="O739" s="124"/>
      <c r="P739" s="124"/>
      <c r="Q739" s="124"/>
      <c r="R739" s="124"/>
      <c r="S739" s="124"/>
      <c r="T739" s="124"/>
      <c r="U739" s="124"/>
      <c r="V739" s="124"/>
      <c r="W739" s="124"/>
      <c r="X739" s="124"/>
      <c r="Y739" s="124"/>
      <c r="Z739" s="124"/>
    </row>
    <row r="740" spans="1:26" ht="15.75" thickBot="1">
      <c r="A740" s="124"/>
      <c r="B740" s="124"/>
      <c r="C740" s="124"/>
      <c r="D740" s="124"/>
      <c r="E740" s="124"/>
      <c r="F740" s="124"/>
      <c r="G740" s="124"/>
      <c r="H740" s="124"/>
      <c r="I740" s="124"/>
      <c r="J740" s="124"/>
      <c r="K740" s="124"/>
      <c r="L740" s="124"/>
      <c r="M740" s="124"/>
      <c r="N740" s="124"/>
      <c r="O740" s="124"/>
      <c r="P740" s="124"/>
      <c r="Q740" s="124"/>
      <c r="R740" s="124"/>
      <c r="S740" s="124"/>
      <c r="T740" s="124"/>
      <c r="U740" s="124"/>
      <c r="V740" s="124"/>
      <c r="W740" s="124"/>
      <c r="X740" s="124"/>
      <c r="Y740" s="124"/>
      <c r="Z740" s="124"/>
    </row>
    <row r="741" spans="1:26" ht="15.75" thickBot="1">
      <c r="A741" s="124"/>
      <c r="B741" s="124"/>
      <c r="C741" s="124"/>
      <c r="D741" s="124"/>
      <c r="E741" s="124"/>
      <c r="F741" s="124"/>
      <c r="G741" s="124"/>
      <c r="H741" s="124"/>
      <c r="I741" s="124"/>
      <c r="J741" s="124"/>
      <c r="K741" s="124"/>
      <c r="L741" s="124"/>
      <c r="M741" s="124"/>
      <c r="N741" s="124"/>
      <c r="O741" s="124"/>
      <c r="P741" s="124"/>
      <c r="Q741" s="124"/>
      <c r="R741" s="124"/>
      <c r="S741" s="124"/>
      <c r="T741" s="124"/>
      <c r="U741" s="124"/>
      <c r="V741" s="124"/>
      <c r="W741" s="124"/>
      <c r="X741" s="124"/>
      <c r="Y741" s="124"/>
      <c r="Z741" s="124"/>
    </row>
    <row r="742" spans="1:26" ht="15.75" thickBot="1">
      <c r="A742" s="124"/>
      <c r="B742" s="124"/>
      <c r="C742" s="124"/>
      <c r="D742" s="124"/>
      <c r="E742" s="124"/>
      <c r="F742" s="124"/>
      <c r="G742" s="124"/>
      <c r="H742" s="124"/>
      <c r="I742" s="124"/>
      <c r="J742" s="124"/>
      <c r="K742" s="124"/>
      <c r="L742" s="124"/>
      <c r="M742" s="124"/>
      <c r="N742" s="124"/>
      <c r="O742" s="124"/>
      <c r="P742" s="124"/>
      <c r="Q742" s="124"/>
      <c r="R742" s="124"/>
      <c r="S742" s="124"/>
      <c r="T742" s="124"/>
      <c r="U742" s="124"/>
      <c r="V742" s="124"/>
      <c r="W742" s="124"/>
      <c r="X742" s="124"/>
      <c r="Y742" s="124"/>
      <c r="Z742" s="124"/>
    </row>
    <row r="743" spans="1:26" ht="15.75" thickBot="1">
      <c r="A743" s="124"/>
      <c r="B743" s="124"/>
      <c r="C743" s="124"/>
      <c r="D743" s="124"/>
      <c r="E743" s="124"/>
      <c r="F743" s="124"/>
      <c r="G743" s="124"/>
      <c r="H743" s="124"/>
      <c r="I743" s="124"/>
      <c r="J743" s="124"/>
      <c r="K743" s="124"/>
      <c r="L743" s="124"/>
      <c r="M743" s="124"/>
      <c r="N743" s="124"/>
      <c r="O743" s="124"/>
      <c r="P743" s="124"/>
      <c r="Q743" s="124"/>
      <c r="R743" s="124"/>
      <c r="S743" s="124"/>
      <c r="T743" s="124"/>
      <c r="U743" s="124"/>
      <c r="V743" s="124"/>
      <c r="W743" s="124"/>
      <c r="X743" s="124"/>
      <c r="Y743" s="124"/>
      <c r="Z743" s="124"/>
    </row>
    <row r="744" spans="1:26" ht="15.75" thickBot="1">
      <c r="A744" s="124"/>
      <c r="B744" s="124"/>
      <c r="C744" s="124"/>
      <c r="D744" s="124"/>
      <c r="E744" s="124"/>
      <c r="F744" s="124"/>
      <c r="G744" s="124"/>
      <c r="H744" s="124"/>
      <c r="I744" s="124"/>
      <c r="J744" s="124"/>
      <c r="K744" s="124"/>
      <c r="L744" s="124"/>
      <c r="M744" s="124"/>
      <c r="N744" s="124"/>
      <c r="O744" s="124"/>
      <c r="P744" s="124"/>
      <c r="Q744" s="124"/>
      <c r="R744" s="124"/>
      <c r="S744" s="124"/>
      <c r="T744" s="124"/>
      <c r="U744" s="124"/>
      <c r="V744" s="124"/>
      <c r="W744" s="124"/>
      <c r="X744" s="124"/>
      <c r="Y744" s="124"/>
      <c r="Z744" s="124"/>
    </row>
    <row r="745" spans="1:26" ht="15.75" thickBot="1">
      <c r="A745" s="124"/>
      <c r="B745" s="124"/>
      <c r="C745" s="124"/>
      <c r="D745" s="124"/>
      <c r="E745" s="124"/>
      <c r="F745" s="124"/>
      <c r="G745" s="124"/>
      <c r="H745" s="124"/>
      <c r="I745" s="124"/>
      <c r="J745" s="124"/>
      <c r="K745" s="124"/>
      <c r="L745" s="124"/>
      <c r="M745" s="124"/>
      <c r="N745" s="124"/>
      <c r="O745" s="124"/>
      <c r="P745" s="124"/>
      <c r="Q745" s="124"/>
      <c r="R745" s="124"/>
      <c r="S745" s="124"/>
      <c r="T745" s="124"/>
      <c r="U745" s="124"/>
      <c r="V745" s="124"/>
      <c r="W745" s="124"/>
      <c r="X745" s="124"/>
      <c r="Y745" s="124"/>
      <c r="Z745" s="124"/>
    </row>
    <row r="746" spans="1:26" ht="15.75" thickBot="1">
      <c r="A746" s="124"/>
      <c r="B746" s="124"/>
      <c r="C746" s="124"/>
      <c r="D746" s="124"/>
      <c r="E746" s="124"/>
      <c r="F746" s="124"/>
      <c r="G746" s="124"/>
      <c r="H746" s="124"/>
      <c r="I746" s="124"/>
      <c r="J746" s="124"/>
      <c r="K746" s="124"/>
      <c r="L746" s="124"/>
      <c r="M746" s="124"/>
      <c r="N746" s="124"/>
      <c r="O746" s="124"/>
      <c r="P746" s="124"/>
      <c r="Q746" s="124"/>
      <c r="R746" s="124"/>
      <c r="S746" s="124"/>
      <c r="T746" s="124"/>
      <c r="U746" s="124"/>
      <c r="V746" s="124"/>
      <c r="W746" s="124"/>
      <c r="X746" s="124"/>
      <c r="Y746" s="124"/>
      <c r="Z746" s="124"/>
    </row>
    <row r="747" spans="1:26" ht="15.75" thickBot="1">
      <c r="A747" s="124"/>
      <c r="B747" s="124"/>
      <c r="C747" s="124"/>
      <c r="D747" s="124"/>
      <c r="E747" s="124"/>
      <c r="F747" s="124"/>
      <c r="G747" s="124"/>
      <c r="H747" s="124"/>
      <c r="I747" s="124"/>
      <c r="J747" s="124"/>
      <c r="K747" s="124"/>
      <c r="L747" s="124"/>
      <c r="M747" s="124"/>
      <c r="N747" s="124"/>
      <c r="O747" s="124"/>
      <c r="P747" s="124"/>
      <c r="Q747" s="124"/>
      <c r="R747" s="124"/>
      <c r="S747" s="124"/>
      <c r="T747" s="124"/>
      <c r="U747" s="124"/>
      <c r="V747" s="124"/>
      <c r="W747" s="124"/>
      <c r="X747" s="124"/>
      <c r="Y747" s="124"/>
      <c r="Z747" s="124"/>
    </row>
    <row r="748" spans="1:26" ht="15.75" thickBot="1">
      <c r="A748" s="124"/>
      <c r="B748" s="124"/>
      <c r="C748" s="124"/>
      <c r="D748" s="124"/>
      <c r="E748" s="124"/>
      <c r="F748" s="124"/>
      <c r="G748" s="124"/>
      <c r="H748" s="124"/>
      <c r="I748" s="124"/>
      <c r="J748" s="124"/>
      <c r="K748" s="124"/>
      <c r="L748" s="124"/>
      <c r="M748" s="124"/>
      <c r="N748" s="124"/>
      <c r="O748" s="124"/>
      <c r="P748" s="124"/>
      <c r="Q748" s="124"/>
      <c r="R748" s="124"/>
      <c r="S748" s="124"/>
      <c r="T748" s="124"/>
      <c r="U748" s="124"/>
      <c r="V748" s="124"/>
      <c r="W748" s="124"/>
      <c r="X748" s="124"/>
      <c r="Y748" s="124"/>
      <c r="Z748" s="124"/>
    </row>
    <row r="749" spans="1:26" ht="15.75" thickBot="1">
      <c r="A749" s="124"/>
      <c r="B749" s="124"/>
      <c r="C749" s="124"/>
      <c r="D749" s="124"/>
      <c r="E749" s="124"/>
      <c r="F749" s="124"/>
      <c r="G749" s="124"/>
      <c r="H749" s="124"/>
      <c r="I749" s="124"/>
      <c r="J749" s="124"/>
      <c r="K749" s="124"/>
      <c r="L749" s="124"/>
      <c r="M749" s="124"/>
      <c r="N749" s="124"/>
      <c r="O749" s="124"/>
      <c r="P749" s="124"/>
      <c r="Q749" s="124"/>
      <c r="R749" s="124"/>
      <c r="S749" s="124"/>
      <c r="T749" s="124"/>
      <c r="U749" s="124"/>
      <c r="V749" s="124"/>
      <c r="W749" s="124"/>
      <c r="X749" s="124"/>
      <c r="Y749" s="124"/>
      <c r="Z749" s="124"/>
    </row>
    <row r="750" spans="1:26" ht="15.75" thickBot="1">
      <c r="A750" s="124"/>
      <c r="B750" s="124"/>
      <c r="C750" s="124"/>
      <c r="D750" s="124"/>
      <c r="E750" s="124"/>
      <c r="F750" s="124"/>
      <c r="G750" s="124"/>
      <c r="H750" s="124"/>
      <c r="I750" s="124"/>
      <c r="J750" s="124"/>
      <c r="K750" s="124"/>
      <c r="L750" s="124"/>
      <c r="M750" s="124"/>
      <c r="N750" s="124"/>
      <c r="O750" s="124"/>
      <c r="P750" s="124"/>
      <c r="Q750" s="124"/>
      <c r="R750" s="124"/>
      <c r="S750" s="124"/>
      <c r="T750" s="124"/>
      <c r="U750" s="124"/>
      <c r="V750" s="124"/>
      <c r="W750" s="124"/>
      <c r="X750" s="124"/>
      <c r="Y750" s="124"/>
      <c r="Z750" s="124"/>
    </row>
    <row r="751" spans="1:26" ht="15.75" thickBot="1">
      <c r="A751" s="124"/>
      <c r="B751" s="124"/>
      <c r="C751" s="124"/>
      <c r="D751" s="124"/>
      <c r="E751" s="124"/>
      <c r="F751" s="124"/>
      <c r="G751" s="124"/>
      <c r="H751" s="124"/>
      <c r="I751" s="124"/>
      <c r="J751" s="124"/>
      <c r="K751" s="124"/>
      <c r="L751" s="124"/>
      <c r="M751" s="124"/>
      <c r="N751" s="124"/>
      <c r="O751" s="124"/>
      <c r="P751" s="124"/>
      <c r="Q751" s="124"/>
      <c r="R751" s="124"/>
      <c r="S751" s="124"/>
      <c r="T751" s="124"/>
      <c r="U751" s="124"/>
      <c r="V751" s="124"/>
      <c r="W751" s="124"/>
      <c r="X751" s="124"/>
      <c r="Y751" s="124"/>
      <c r="Z751" s="124"/>
    </row>
    <row r="752" spans="1:26" ht="15.75" thickBot="1">
      <c r="A752" s="124"/>
      <c r="B752" s="124"/>
      <c r="C752" s="124"/>
      <c r="D752" s="124"/>
      <c r="E752" s="124"/>
      <c r="F752" s="124"/>
      <c r="G752" s="124"/>
      <c r="H752" s="124"/>
      <c r="I752" s="124"/>
      <c r="J752" s="124"/>
      <c r="K752" s="124"/>
      <c r="L752" s="124"/>
      <c r="M752" s="124"/>
      <c r="N752" s="124"/>
      <c r="O752" s="124"/>
      <c r="P752" s="124"/>
      <c r="Q752" s="124"/>
      <c r="R752" s="124"/>
      <c r="S752" s="124"/>
      <c r="T752" s="124"/>
      <c r="U752" s="124"/>
      <c r="V752" s="124"/>
      <c r="W752" s="124"/>
      <c r="X752" s="124"/>
      <c r="Y752" s="124"/>
      <c r="Z752" s="124"/>
    </row>
    <row r="753" spans="1:26" ht="15.75" thickBot="1">
      <c r="A753" s="124"/>
      <c r="B753" s="124"/>
      <c r="C753" s="124"/>
      <c r="D753" s="124"/>
      <c r="E753" s="124"/>
      <c r="F753" s="124"/>
      <c r="G753" s="124"/>
      <c r="H753" s="124"/>
      <c r="I753" s="124"/>
      <c r="J753" s="124"/>
      <c r="K753" s="124"/>
      <c r="L753" s="124"/>
      <c r="M753" s="124"/>
      <c r="N753" s="124"/>
      <c r="O753" s="124"/>
      <c r="P753" s="124"/>
      <c r="Q753" s="124"/>
      <c r="R753" s="124"/>
      <c r="S753" s="124"/>
      <c r="T753" s="124"/>
      <c r="U753" s="124"/>
      <c r="V753" s="124"/>
      <c r="W753" s="124"/>
      <c r="X753" s="124"/>
      <c r="Y753" s="124"/>
      <c r="Z753" s="124"/>
    </row>
    <row r="754" spans="1:26" ht="15.75" thickBot="1">
      <c r="A754" s="124"/>
      <c r="B754" s="124"/>
      <c r="C754" s="124"/>
      <c r="D754" s="124"/>
      <c r="E754" s="124"/>
      <c r="F754" s="124"/>
      <c r="G754" s="124"/>
      <c r="H754" s="124"/>
      <c r="I754" s="124"/>
      <c r="J754" s="124"/>
      <c r="K754" s="124"/>
      <c r="L754" s="124"/>
      <c r="M754" s="124"/>
      <c r="N754" s="124"/>
      <c r="O754" s="124"/>
      <c r="P754" s="124"/>
      <c r="Q754" s="124"/>
      <c r="R754" s="124"/>
      <c r="S754" s="124"/>
      <c r="T754" s="124"/>
      <c r="U754" s="124"/>
      <c r="V754" s="124"/>
      <c r="W754" s="124"/>
      <c r="X754" s="124"/>
      <c r="Y754" s="124"/>
      <c r="Z754" s="124"/>
    </row>
    <row r="755" spans="1:26" ht="15.75" thickBot="1">
      <c r="A755" s="124"/>
      <c r="B755" s="124"/>
      <c r="C755" s="124"/>
      <c r="D755" s="124"/>
      <c r="E755" s="124"/>
      <c r="F755" s="124"/>
      <c r="G755" s="124"/>
      <c r="H755" s="124"/>
      <c r="I755" s="124"/>
      <c r="J755" s="124"/>
      <c r="K755" s="124"/>
      <c r="L755" s="124"/>
      <c r="M755" s="124"/>
      <c r="N755" s="124"/>
      <c r="O755" s="124"/>
      <c r="P755" s="124"/>
      <c r="Q755" s="124"/>
      <c r="R755" s="124"/>
      <c r="S755" s="124"/>
      <c r="T755" s="124"/>
      <c r="U755" s="124"/>
      <c r="V755" s="124"/>
      <c r="W755" s="124"/>
      <c r="X755" s="124"/>
      <c r="Y755" s="124"/>
      <c r="Z755" s="124"/>
    </row>
    <row r="756" spans="1:26" ht="15.75" thickBot="1">
      <c r="A756" s="124"/>
      <c r="B756" s="124"/>
      <c r="C756" s="124"/>
      <c r="D756" s="124"/>
      <c r="E756" s="124"/>
      <c r="F756" s="124"/>
      <c r="G756" s="124"/>
      <c r="H756" s="124"/>
      <c r="I756" s="124"/>
      <c r="J756" s="124"/>
      <c r="K756" s="124"/>
      <c r="L756" s="124"/>
      <c r="M756" s="124"/>
      <c r="N756" s="124"/>
      <c r="O756" s="124"/>
      <c r="P756" s="124"/>
      <c r="Q756" s="124"/>
      <c r="R756" s="124"/>
      <c r="S756" s="124"/>
      <c r="T756" s="124"/>
      <c r="U756" s="124"/>
      <c r="V756" s="124"/>
      <c r="W756" s="124"/>
      <c r="X756" s="124"/>
      <c r="Y756" s="124"/>
      <c r="Z756" s="124"/>
    </row>
    <row r="757" spans="1:26" ht="15.75" thickBot="1">
      <c r="A757" s="124"/>
      <c r="B757" s="124"/>
      <c r="C757" s="124"/>
      <c r="D757" s="124"/>
      <c r="E757" s="124"/>
      <c r="F757" s="124"/>
      <c r="G757" s="124"/>
      <c r="H757" s="124"/>
      <c r="I757" s="124"/>
      <c r="J757" s="124"/>
      <c r="K757" s="124"/>
      <c r="L757" s="124"/>
      <c r="M757" s="124"/>
      <c r="N757" s="124"/>
      <c r="O757" s="124"/>
      <c r="P757" s="124"/>
      <c r="Q757" s="124"/>
      <c r="R757" s="124"/>
      <c r="S757" s="124"/>
      <c r="T757" s="124"/>
      <c r="U757" s="124"/>
      <c r="V757" s="124"/>
      <c r="W757" s="124"/>
      <c r="X757" s="124"/>
      <c r="Y757" s="124"/>
      <c r="Z757" s="124"/>
    </row>
    <row r="758" spans="1:26" ht="15.75" thickBot="1">
      <c r="A758" s="124"/>
      <c r="B758" s="124"/>
      <c r="C758" s="124"/>
      <c r="D758" s="124"/>
      <c r="E758" s="124"/>
      <c r="F758" s="124"/>
      <c r="G758" s="124"/>
      <c r="H758" s="124"/>
      <c r="I758" s="124"/>
      <c r="J758" s="124"/>
      <c r="K758" s="124"/>
      <c r="L758" s="124"/>
      <c r="M758" s="124"/>
      <c r="N758" s="124"/>
      <c r="O758" s="124"/>
      <c r="P758" s="124"/>
      <c r="Q758" s="124"/>
      <c r="R758" s="124"/>
      <c r="S758" s="124"/>
      <c r="T758" s="124"/>
      <c r="U758" s="124"/>
      <c r="V758" s="124"/>
      <c r="W758" s="124"/>
      <c r="X758" s="124"/>
      <c r="Y758" s="124"/>
      <c r="Z758" s="124"/>
    </row>
    <row r="759" spans="1:26" ht="15.75" thickBot="1">
      <c r="A759" s="124"/>
      <c r="B759" s="124"/>
      <c r="C759" s="124"/>
      <c r="D759" s="124"/>
      <c r="E759" s="124"/>
      <c r="F759" s="124"/>
      <c r="G759" s="124"/>
      <c r="H759" s="124"/>
      <c r="I759" s="124"/>
      <c r="J759" s="124"/>
      <c r="K759" s="124"/>
      <c r="L759" s="124"/>
      <c r="M759" s="124"/>
      <c r="N759" s="124"/>
      <c r="O759" s="124"/>
      <c r="P759" s="124"/>
      <c r="Q759" s="124"/>
      <c r="R759" s="124"/>
      <c r="S759" s="124"/>
      <c r="T759" s="124"/>
      <c r="U759" s="124"/>
      <c r="V759" s="124"/>
      <c r="W759" s="124"/>
      <c r="X759" s="124"/>
      <c r="Y759" s="124"/>
      <c r="Z759" s="124"/>
    </row>
    <row r="760" spans="1:26" ht="15.75" thickBot="1">
      <c r="A760" s="124"/>
      <c r="B760" s="124"/>
      <c r="C760" s="124"/>
      <c r="D760" s="124"/>
      <c r="E760" s="124"/>
      <c r="F760" s="124"/>
      <c r="G760" s="124"/>
      <c r="H760" s="124"/>
      <c r="I760" s="124"/>
      <c r="J760" s="124"/>
      <c r="K760" s="124"/>
      <c r="L760" s="124"/>
      <c r="M760" s="124"/>
      <c r="N760" s="124"/>
      <c r="O760" s="124"/>
      <c r="P760" s="124"/>
      <c r="Q760" s="124"/>
      <c r="R760" s="124"/>
      <c r="S760" s="124"/>
      <c r="T760" s="124"/>
      <c r="U760" s="124"/>
      <c r="V760" s="124"/>
      <c r="W760" s="124"/>
      <c r="X760" s="124"/>
      <c r="Y760" s="124"/>
      <c r="Z760" s="124"/>
    </row>
    <row r="761" spans="1:26" ht="15.75" thickBot="1">
      <c r="A761" s="124"/>
      <c r="B761" s="124"/>
      <c r="C761" s="124"/>
      <c r="D761" s="124"/>
      <c r="E761" s="124"/>
      <c r="F761" s="124"/>
      <c r="G761" s="124"/>
      <c r="H761" s="124"/>
      <c r="I761" s="124"/>
      <c r="J761" s="124"/>
      <c r="K761" s="124"/>
      <c r="L761" s="124"/>
      <c r="M761" s="124"/>
      <c r="N761" s="124"/>
      <c r="O761" s="124"/>
      <c r="P761" s="124"/>
      <c r="Q761" s="124"/>
      <c r="R761" s="124"/>
      <c r="S761" s="124"/>
      <c r="T761" s="124"/>
      <c r="U761" s="124"/>
      <c r="V761" s="124"/>
      <c r="W761" s="124"/>
      <c r="X761" s="124"/>
      <c r="Y761" s="124"/>
      <c r="Z761" s="124"/>
    </row>
    <row r="762" spans="1:26" ht="15.75" thickBot="1">
      <c r="A762" s="124"/>
      <c r="B762" s="124"/>
      <c r="C762" s="124"/>
      <c r="D762" s="124"/>
      <c r="E762" s="124"/>
      <c r="F762" s="124"/>
      <c r="G762" s="124"/>
      <c r="H762" s="124"/>
      <c r="I762" s="124"/>
      <c r="J762" s="124"/>
      <c r="K762" s="124"/>
      <c r="L762" s="124"/>
      <c r="M762" s="124"/>
      <c r="N762" s="124"/>
      <c r="O762" s="124"/>
      <c r="P762" s="124"/>
      <c r="Q762" s="124"/>
      <c r="R762" s="124"/>
      <c r="S762" s="124"/>
      <c r="T762" s="124"/>
      <c r="U762" s="124"/>
      <c r="V762" s="124"/>
      <c r="W762" s="124"/>
      <c r="X762" s="124"/>
      <c r="Y762" s="124"/>
      <c r="Z762" s="124"/>
    </row>
    <row r="763" spans="1:26" ht="15.75" thickBot="1">
      <c r="A763" s="124"/>
      <c r="B763" s="124"/>
      <c r="C763" s="124"/>
      <c r="D763" s="124"/>
      <c r="E763" s="124"/>
      <c r="F763" s="124"/>
      <c r="G763" s="124"/>
      <c r="H763" s="124"/>
      <c r="I763" s="124"/>
      <c r="J763" s="124"/>
      <c r="K763" s="124"/>
      <c r="L763" s="124"/>
      <c r="M763" s="124"/>
      <c r="N763" s="124"/>
      <c r="O763" s="124"/>
      <c r="P763" s="124"/>
      <c r="Q763" s="124"/>
      <c r="R763" s="124"/>
      <c r="S763" s="124"/>
      <c r="T763" s="124"/>
      <c r="U763" s="124"/>
      <c r="V763" s="124"/>
      <c r="W763" s="124"/>
      <c r="X763" s="124"/>
      <c r="Y763" s="124"/>
      <c r="Z763" s="124"/>
    </row>
    <row r="764" spans="1:26" ht="15.75" thickBot="1">
      <c r="A764" s="124"/>
      <c r="B764" s="124"/>
      <c r="C764" s="124"/>
      <c r="D764" s="124"/>
      <c r="E764" s="124"/>
      <c r="F764" s="124"/>
      <c r="G764" s="124"/>
      <c r="H764" s="124"/>
      <c r="I764" s="124"/>
      <c r="J764" s="124"/>
      <c r="K764" s="124"/>
      <c r="L764" s="124"/>
      <c r="M764" s="124"/>
      <c r="N764" s="124"/>
      <c r="O764" s="124"/>
      <c r="P764" s="124"/>
      <c r="Q764" s="124"/>
      <c r="R764" s="124"/>
      <c r="S764" s="124"/>
      <c r="T764" s="124"/>
      <c r="U764" s="124"/>
      <c r="V764" s="124"/>
      <c r="W764" s="124"/>
      <c r="X764" s="124"/>
      <c r="Y764" s="124"/>
      <c r="Z764" s="124"/>
    </row>
    <row r="765" spans="1:26" ht="15.75" thickBot="1">
      <c r="A765" s="124"/>
      <c r="B765" s="124"/>
      <c r="C765" s="124"/>
      <c r="D765" s="124"/>
      <c r="E765" s="124"/>
      <c r="F765" s="124"/>
      <c r="G765" s="124"/>
      <c r="H765" s="124"/>
      <c r="I765" s="124"/>
      <c r="J765" s="124"/>
      <c r="K765" s="124"/>
      <c r="L765" s="124"/>
      <c r="M765" s="124"/>
      <c r="N765" s="124"/>
      <c r="O765" s="124"/>
      <c r="P765" s="124"/>
      <c r="Q765" s="124"/>
      <c r="R765" s="124"/>
      <c r="S765" s="124"/>
      <c r="T765" s="124"/>
      <c r="U765" s="124"/>
      <c r="V765" s="124"/>
      <c r="W765" s="124"/>
      <c r="X765" s="124"/>
      <c r="Y765" s="124"/>
      <c r="Z765" s="124"/>
    </row>
    <row r="766" spans="1:26" ht="15.75" thickBot="1">
      <c r="A766" s="124"/>
      <c r="B766" s="124"/>
      <c r="C766" s="124"/>
      <c r="D766" s="124"/>
      <c r="E766" s="124"/>
      <c r="F766" s="124"/>
      <c r="G766" s="124"/>
      <c r="H766" s="124"/>
      <c r="I766" s="124"/>
      <c r="J766" s="124"/>
      <c r="K766" s="124"/>
      <c r="L766" s="124"/>
      <c r="M766" s="124"/>
      <c r="N766" s="124"/>
      <c r="O766" s="124"/>
      <c r="P766" s="124"/>
      <c r="Q766" s="124"/>
      <c r="R766" s="124"/>
      <c r="S766" s="124"/>
      <c r="T766" s="124"/>
      <c r="U766" s="124"/>
      <c r="V766" s="124"/>
      <c r="W766" s="124"/>
      <c r="X766" s="124"/>
      <c r="Y766" s="124"/>
      <c r="Z766" s="124"/>
    </row>
    <row r="767" spans="1:26" ht="15.75" thickBot="1">
      <c r="A767" s="124"/>
      <c r="B767" s="124"/>
      <c r="C767" s="124"/>
      <c r="D767" s="124"/>
      <c r="E767" s="124"/>
      <c r="F767" s="124"/>
      <c r="G767" s="124"/>
      <c r="H767" s="124"/>
      <c r="I767" s="124"/>
      <c r="J767" s="124"/>
      <c r="K767" s="124"/>
      <c r="L767" s="124"/>
      <c r="M767" s="124"/>
      <c r="N767" s="124"/>
      <c r="O767" s="124"/>
      <c r="P767" s="124"/>
      <c r="Q767" s="124"/>
      <c r="R767" s="124"/>
      <c r="S767" s="124"/>
      <c r="T767" s="124"/>
      <c r="U767" s="124"/>
      <c r="V767" s="124"/>
      <c r="W767" s="124"/>
      <c r="X767" s="124"/>
      <c r="Y767" s="124"/>
      <c r="Z767" s="124"/>
    </row>
    <row r="768" spans="1:26" ht="15.75" thickBot="1">
      <c r="A768" s="124"/>
      <c r="B768" s="124"/>
      <c r="C768" s="124"/>
      <c r="D768" s="124"/>
      <c r="E768" s="124"/>
      <c r="F768" s="124"/>
      <c r="G768" s="124"/>
      <c r="H768" s="124"/>
      <c r="I768" s="124"/>
      <c r="J768" s="124"/>
      <c r="K768" s="124"/>
      <c r="L768" s="124"/>
      <c r="M768" s="124"/>
      <c r="N768" s="124"/>
      <c r="O768" s="124"/>
      <c r="P768" s="124"/>
      <c r="Q768" s="124"/>
      <c r="R768" s="124"/>
      <c r="S768" s="124"/>
      <c r="T768" s="124"/>
      <c r="U768" s="124"/>
      <c r="V768" s="124"/>
      <c r="W768" s="124"/>
      <c r="X768" s="124"/>
      <c r="Y768" s="124"/>
      <c r="Z768" s="124"/>
    </row>
    <row r="769" spans="1:26" ht="15.75" thickBot="1">
      <c r="A769" s="124"/>
      <c r="B769" s="124"/>
      <c r="C769" s="124"/>
      <c r="D769" s="124"/>
      <c r="E769" s="124"/>
      <c r="F769" s="124"/>
      <c r="G769" s="124"/>
      <c r="H769" s="124"/>
      <c r="I769" s="124"/>
      <c r="J769" s="124"/>
      <c r="K769" s="124"/>
      <c r="L769" s="124"/>
      <c r="M769" s="124"/>
      <c r="N769" s="124"/>
      <c r="O769" s="124"/>
      <c r="P769" s="124"/>
      <c r="Q769" s="124"/>
      <c r="R769" s="124"/>
      <c r="S769" s="124"/>
      <c r="T769" s="124"/>
      <c r="U769" s="124"/>
      <c r="V769" s="124"/>
      <c r="W769" s="124"/>
      <c r="X769" s="124"/>
      <c r="Y769" s="124"/>
      <c r="Z769" s="124"/>
    </row>
    <row r="770" spans="1:26" ht="15.75" thickBot="1">
      <c r="A770" s="124"/>
      <c r="B770" s="124"/>
      <c r="C770" s="124"/>
      <c r="D770" s="124"/>
      <c r="E770" s="124"/>
      <c r="F770" s="124"/>
      <c r="G770" s="124"/>
      <c r="H770" s="124"/>
      <c r="I770" s="124"/>
      <c r="J770" s="124"/>
      <c r="K770" s="124"/>
      <c r="L770" s="124"/>
      <c r="M770" s="124"/>
      <c r="N770" s="124"/>
      <c r="O770" s="124"/>
      <c r="P770" s="124"/>
      <c r="Q770" s="124"/>
      <c r="R770" s="124"/>
      <c r="S770" s="124"/>
      <c r="T770" s="124"/>
      <c r="U770" s="124"/>
      <c r="V770" s="124"/>
      <c r="W770" s="124"/>
      <c r="X770" s="124"/>
      <c r="Y770" s="124"/>
      <c r="Z770" s="124"/>
    </row>
    <row r="771" spans="1:26" ht="15.75" thickBot="1">
      <c r="A771" s="124"/>
      <c r="B771" s="124"/>
      <c r="C771" s="124"/>
      <c r="D771" s="124"/>
      <c r="E771" s="124"/>
      <c r="F771" s="124"/>
      <c r="G771" s="124"/>
      <c r="H771" s="124"/>
      <c r="I771" s="124"/>
      <c r="J771" s="124"/>
      <c r="K771" s="124"/>
      <c r="L771" s="124"/>
      <c r="M771" s="124"/>
      <c r="N771" s="124"/>
      <c r="O771" s="124"/>
      <c r="P771" s="124"/>
      <c r="Q771" s="124"/>
      <c r="R771" s="124"/>
      <c r="S771" s="124"/>
      <c r="T771" s="124"/>
      <c r="U771" s="124"/>
      <c r="V771" s="124"/>
      <c r="W771" s="124"/>
      <c r="X771" s="124"/>
      <c r="Y771" s="124"/>
      <c r="Z771" s="124"/>
    </row>
    <row r="772" spans="1:26" ht="15.75" thickBot="1">
      <c r="A772" s="124"/>
      <c r="B772" s="124"/>
      <c r="C772" s="124"/>
      <c r="D772" s="124"/>
      <c r="E772" s="124"/>
      <c r="F772" s="124"/>
      <c r="G772" s="124"/>
      <c r="H772" s="124"/>
      <c r="I772" s="124"/>
      <c r="J772" s="124"/>
      <c r="K772" s="124"/>
      <c r="L772" s="124"/>
      <c r="M772" s="124"/>
      <c r="N772" s="124"/>
      <c r="O772" s="124"/>
      <c r="P772" s="124"/>
      <c r="Q772" s="124"/>
      <c r="R772" s="124"/>
      <c r="S772" s="124"/>
      <c r="T772" s="124"/>
      <c r="U772" s="124"/>
      <c r="V772" s="124"/>
      <c r="W772" s="124"/>
      <c r="X772" s="124"/>
      <c r="Y772" s="124"/>
      <c r="Z772" s="124"/>
    </row>
    <row r="773" spans="1:26" ht="15.75" thickBot="1">
      <c r="A773" s="124"/>
      <c r="B773" s="124"/>
      <c r="C773" s="124"/>
      <c r="D773" s="124"/>
      <c r="E773" s="124"/>
      <c r="F773" s="124"/>
      <c r="G773" s="124"/>
      <c r="H773" s="124"/>
      <c r="I773" s="124"/>
      <c r="J773" s="124"/>
      <c r="K773" s="124"/>
      <c r="L773" s="124"/>
      <c r="M773" s="124"/>
      <c r="N773" s="124"/>
      <c r="O773" s="124"/>
      <c r="P773" s="124"/>
      <c r="Q773" s="124"/>
      <c r="R773" s="124"/>
      <c r="S773" s="124"/>
      <c r="T773" s="124"/>
      <c r="U773" s="124"/>
      <c r="V773" s="124"/>
      <c r="W773" s="124"/>
      <c r="X773" s="124"/>
      <c r="Y773" s="124"/>
      <c r="Z773" s="124"/>
    </row>
    <row r="774" spans="1:26" ht="15.75" thickBot="1">
      <c r="A774" s="124"/>
      <c r="B774" s="124"/>
      <c r="C774" s="124"/>
      <c r="D774" s="124"/>
      <c r="E774" s="124"/>
      <c r="F774" s="124"/>
      <c r="G774" s="124"/>
      <c r="H774" s="124"/>
      <c r="I774" s="124"/>
      <c r="J774" s="124"/>
      <c r="K774" s="124"/>
      <c r="L774" s="124"/>
      <c r="M774" s="124"/>
      <c r="N774" s="124"/>
      <c r="O774" s="124"/>
      <c r="P774" s="124"/>
      <c r="Q774" s="124"/>
      <c r="R774" s="124"/>
      <c r="S774" s="124"/>
      <c r="T774" s="124"/>
      <c r="U774" s="124"/>
      <c r="V774" s="124"/>
      <c r="W774" s="124"/>
      <c r="X774" s="124"/>
      <c r="Y774" s="124"/>
      <c r="Z774" s="124"/>
    </row>
    <row r="775" spans="1:26" ht="15.75" thickBot="1">
      <c r="A775" s="124"/>
      <c r="B775" s="124"/>
      <c r="C775" s="124"/>
      <c r="D775" s="124"/>
      <c r="E775" s="124"/>
      <c r="F775" s="124"/>
      <c r="G775" s="124"/>
      <c r="H775" s="124"/>
      <c r="I775" s="124"/>
      <c r="J775" s="124"/>
      <c r="K775" s="124"/>
      <c r="L775" s="124"/>
      <c r="M775" s="124"/>
      <c r="N775" s="124"/>
      <c r="O775" s="124"/>
      <c r="P775" s="124"/>
      <c r="Q775" s="124"/>
      <c r="R775" s="124"/>
      <c r="S775" s="124"/>
      <c r="T775" s="124"/>
      <c r="U775" s="124"/>
      <c r="V775" s="124"/>
      <c r="W775" s="124"/>
      <c r="X775" s="124"/>
      <c r="Y775" s="124"/>
      <c r="Z775" s="124"/>
    </row>
    <row r="776" spans="1:26" ht="15.75" thickBot="1">
      <c r="A776" s="124"/>
      <c r="B776" s="124"/>
      <c r="C776" s="124"/>
      <c r="D776" s="124"/>
      <c r="E776" s="124"/>
      <c r="F776" s="124"/>
      <c r="G776" s="124"/>
      <c r="H776" s="124"/>
      <c r="I776" s="124"/>
      <c r="J776" s="124"/>
      <c r="K776" s="124"/>
      <c r="L776" s="124"/>
      <c r="M776" s="124"/>
      <c r="N776" s="124"/>
      <c r="O776" s="124"/>
      <c r="P776" s="124"/>
      <c r="Q776" s="124"/>
      <c r="R776" s="124"/>
      <c r="S776" s="124"/>
      <c r="T776" s="124"/>
      <c r="U776" s="124"/>
      <c r="V776" s="124"/>
      <c r="W776" s="124"/>
      <c r="X776" s="124"/>
      <c r="Y776" s="124"/>
      <c r="Z776" s="124"/>
    </row>
    <row r="777" spans="1:26" ht="15.75" thickBot="1">
      <c r="A777" s="124"/>
      <c r="B777" s="124"/>
      <c r="C777" s="124"/>
      <c r="D777" s="124"/>
      <c r="E777" s="124"/>
      <c r="F777" s="124"/>
      <c r="G777" s="124"/>
      <c r="H777" s="124"/>
      <c r="I777" s="124"/>
      <c r="J777" s="124"/>
      <c r="K777" s="124"/>
      <c r="L777" s="124"/>
      <c r="M777" s="124"/>
      <c r="N777" s="124"/>
      <c r="O777" s="124"/>
      <c r="P777" s="124"/>
      <c r="Q777" s="124"/>
      <c r="R777" s="124"/>
      <c r="S777" s="124"/>
      <c r="T777" s="124"/>
      <c r="U777" s="124"/>
      <c r="V777" s="124"/>
      <c r="W777" s="124"/>
      <c r="X777" s="124"/>
      <c r="Y777" s="124"/>
      <c r="Z777" s="124"/>
    </row>
    <row r="778" spans="1:26" ht="15.75" thickBot="1">
      <c r="A778" s="124"/>
      <c r="B778" s="124"/>
      <c r="C778" s="124"/>
      <c r="D778" s="124"/>
      <c r="E778" s="124"/>
      <c r="F778" s="124"/>
      <c r="G778" s="124"/>
      <c r="H778" s="124"/>
      <c r="I778" s="124"/>
      <c r="J778" s="124"/>
      <c r="K778" s="124"/>
      <c r="L778" s="124"/>
      <c r="M778" s="124"/>
      <c r="N778" s="124"/>
      <c r="O778" s="124"/>
      <c r="P778" s="124"/>
      <c r="Q778" s="124"/>
      <c r="R778" s="124"/>
      <c r="S778" s="124"/>
      <c r="T778" s="124"/>
      <c r="U778" s="124"/>
      <c r="V778" s="124"/>
      <c r="W778" s="124"/>
      <c r="X778" s="124"/>
      <c r="Y778" s="124"/>
      <c r="Z778" s="124"/>
    </row>
    <row r="779" spans="1:26" ht="15.75" thickBot="1">
      <c r="A779" s="124"/>
      <c r="B779" s="124"/>
      <c r="C779" s="124"/>
      <c r="D779" s="124"/>
      <c r="E779" s="124"/>
      <c r="F779" s="124"/>
      <c r="G779" s="124"/>
      <c r="H779" s="124"/>
      <c r="I779" s="124"/>
      <c r="J779" s="124"/>
      <c r="K779" s="124"/>
      <c r="L779" s="124"/>
      <c r="M779" s="124"/>
      <c r="N779" s="124"/>
      <c r="O779" s="124"/>
      <c r="P779" s="124"/>
      <c r="Q779" s="124"/>
      <c r="R779" s="124"/>
      <c r="S779" s="124"/>
      <c r="T779" s="124"/>
      <c r="U779" s="124"/>
      <c r="V779" s="124"/>
      <c r="W779" s="124"/>
      <c r="X779" s="124"/>
      <c r="Y779" s="124"/>
      <c r="Z779" s="124"/>
    </row>
    <row r="780" spans="1:26" ht="15.75" thickBot="1">
      <c r="A780" s="124"/>
      <c r="B780" s="124"/>
      <c r="C780" s="124"/>
      <c r="D780" s="124"/>
      <c r="E780" s="124"/>
      <c r="F780" s="124"/>
      <c r="G780" s="124"/>
      <c r="H780" s="124"/>
      <c r="I780" s="124"/>
      <c r="J780" s="124"/>
      <c r="K780" s="124"/>
      <c r="L780" s="124"/>
      <c r="M780" s="124"/>
      <c r="N780" s="124"/>
      <c r="O780" s="124"/>
      <c r="P780" s="124"/>
      <c r="Q780" s="124"/>
      <c r="R780" s="124"/>
      <c r="S780" s="124"/>
      <c r="T780" s="124"/>
      <c r="U780" s="124"/>
      <c r="V780" s="124"/>
      <c r="W780" s="124"/>
      <c r="X780" s="124"/>
      <c r="Y780" s="124"/>
      <c r="Z780" s="124"/>
    </row>
    <row r="781" spans="1:26" ht="15.75" thickBot="1">
      <c r="A781" s="124"/>
      <c r="B781" s="124"/>
      <c r="C781" s="124"/>
      <c r="D781" s="124"/>
      <c r="E781" s="124"/>
      <c r="F781" s="124"/>
      <c r="G781" s="124"/>
      <c r="H781" s="124"/>
      <c r="I781" s="124"/>
      <c r="J781" s="124"/>
      <c r="K781" s="124"/>
      <c r="L781" s="124"/>
      <c r="M781" s="124"/>
      <c r="N781" s="124"/>
      <c r="O781" s="124"/>
      <c r="P781" s="124"/>
      <c r="Q781" s="124"/>
      <c r="R781" s="124"/>
      <c r="S781" s="124"/>
      <c r="T781" s="124"/>
      <c r="U781" s="124"/>
      <c r="V781" s="124"/>
      <c r="W781" s="124"/>
      <c r="X781" s="124"/>
      <c r="Y781" s="124"/>
      <c r="Z781" s="124"/>
    </row>
    <row r="782" spans="1:26" ht="15.75" thickBot="1">
      <c r="A782" s="124"/>
      <c r="B782" s="124"/>
      <c r="C782" s="124"/>
      <c r="D782" s="124"/>
      <c r="E782" s="124"/>
      <c r="F782" s="124"/>
      <c r="G782" s="124"/>
      <c r="H782" s="124"/>
      <c r="I782" s="124"/>
      <c r="J782" s="124"/>
      <c r="K782" s="124"/>
      <c r="L782" s="124"/>
      <c r="M782" s="124"/>
      <c r="N782" s="124"/>
      <c r="O782" s="124"/>
      <c r="P782" s="124"/>
      <c r="Q782" s="124"/>
      <c r="R782" s="124"/>
      <c r="S782" s="124"/>
      <c r="T782" s="124"/>
      <c r="U782" s="124"/>
      <c r="V782" s="124"/>
      <c r="W782" s="124"/>
      <c r="X782" s="124"/>
      <c r="Y782" s="124"/>
      <c r="Z782" s="124"/>
    </row>
    <row r="783" spans="1:26" ht="15.75" thickBot="1">
      <c r="A783" s="124"/>
      <c r="B783" s="124"/>
      <c r="C783" s="124"/>
      <c r="D783" s="124"/>
      <c r="E783" s="124"/>
      <c r="F783" s="124"/>
      <c r="G783" s="124"/>
      <c r="H783" s="124"/>
      <c r="I783" s="124"/>
      <c r="J783" s="124"/>
      <c r="K783" s="124"/>
      <c r="L783" s="124"/>
      <c r="M783" s="124"/>
      <c r="N783" s="124"/>
      <c r="O783" s="124"/>
      <c r="P783" s="124"/>
      <c r="Q783" s="124"/>
      <c r="R783" s="124"/>
      <c r="S783" s="124"/>
      <c r="T783" s="124"/>
      <c r="U783" s="124"/>
      <c r="V783" s="124"/>
      <c r="W783" s="124"/>
      <c r="X783" s="124"/>
      <c r="Y783" s="124"/>
      <c r="Z783" s="124"/>
    </row>
    <row r="784" spans="1:26" ht="15.75" thickBot="1">
      <c r="A784" s="124"/>
      <c r="B784" s="124"/>
      <c r="C784" s="124"/>
      <c r="D784" s="124"/>
      <c r="E784" s="124"/>
      <c r="F784" s="124"/>
      <c r="G784" s="124"/>
      <c r="H784" s="124"/>
      <c r="I784" s="124"/>
      <c r="J784" s="124"/>
      <c r="K784" s="124"/>
      <c r="L784" s="124"/>
      <c r="M784" s="124"/>
      <c r="N784" s="124"/>
      <c r="O784" s="124"/>
      <c r="P784" s="124"/>
      <c r="Q784" s="124"/>
      <c r="R784" s="124"/>
      <c r="S784" s="124"/>
      <c r="T784" s="124"/>
      <c r="U784" s="124"/>
      <c r="V784" s="124"/>
      <c r="W784" s="124"/>
      <c r="X784" s="124"/>
      <c r="Y784" s="124"/>
      <c r="Z784" s="124"/>
    </row>
    <row r="785" spans="1:26" ht="15.75" thickBot="1">
      <c r="A785" s="124"/>
      <c r="B785" s="124"/>
      <c r="C785" s="124"/>
      <c r="D785" s="124"/>
      <c r="E785" s="124"/>
      <c r="F785" s="124"/>
      <c r="G785" s="124"/>
      <c r="H785" s="124"/>
      <c r="I785" s="124"/>
      <c r="J785" s="124"/>
      <c r="K785" s="124"/>
      <c r="L785" s="124"/>
      <c r="M785" s="124"/>
      <c r="N785" s="124"/>
      <c r="O785" s="124"/>
      <c r="P785" s="124"/>
      <c r="Q785" s="124"/>
      <c r="R785" s="124"/>
      <c r="S785" s="124"/>
      <c r="T785" s="124"/>
      <c r="U785" s="124"/>
      <c r="V785" s="124"/>
      <c r="W785" s="124"/>
      <c r="X785" s="124"/>
      <c r="Y785" s="124"/>
      <c r="Z785" s="124"/>
    </row>
    <row r="786" spans="1:26" ht="15.75" thickBot="1">
      <c r="A786" s="124"/>
      <c r="B786" s="124"/>
      <c r="C786" s="124"/>
      <c r="D786" s="124"/>
      <c r="E786" s="124"/>
      <c r="F786" s="124"/>
      <c r="G786" s="124"/>
      <c r="H786" s="124"/>
      <c r="I786" s="124"/>
      <c r="J786" s="124"/>
      <c r="K786" s="124"/>
      <c r="L786" s="124"/>
      <c r="M786" s="124"/>
      <c r="N786" s="124"/>
      <c r="O786" s="124"/>
      <c r="P786" s="124"/>
      <c r="Q786" s="124"/>
      <c r="R786" s="124"/>
      <c r="S786" s="124"/>
      <c r="T786" s="124"/>
      <c r="U786" s="124"/>
      <c r="V786" s="124"/>
      <c r="W786" s="124"/>
      <c r="X786" s="124"/>
      <c r="Y786" s="124"/>
      <c r="Z786" s="124"/>
    </row>
    <row r="787" spans="1:26" ht="15.75" thickBot="1">
      <c r="A787" s="124"/>
      <c r="B787" s="124"/>
      <c r="C787" s="124"/>
      <c r="D787" s="124"/>
      <c r="E787" s="124"/>
      <c r="F787" s="124"/>
      <c r="G787" s="124"/>
      <c r="H787" s="124"/>
      <c r="I787" s="124"/>
      <c r="J787" s="124"/>
      <c r="K787" s="124"/>
      <c r="L787" s="124"/>
      <c r="M787" s="124"/>
      <c r="N787" s="124"/>
      <c r="O787" s="124"/>
      <c r="P787" s="124"/>
      <c r="Q787" s="124"/>
      <c r="R787" s="124"/>
      <c r="S787" s="124"/>
      <c r="T787" s="124"/>
      <c r="U787" s="124"/>
      <c r="V787" s="124"/>
      <c r="W787" s="124"/>
      <c r="X787" s="124"/>
      <c r="Y787" s="124"/>
      <c r="Z787" s="124"/>
    </row>
    <row r="788" spans="1:26" ht="15.75" thickBot="1">
      <c r="A788" s="124"/>
      <c r="B788" s="124"/>
      <c r="C788" s="124"/>
      <c r="D788" s="124"/>
      <c r="E788" s="124"/>
      <c r="F788" s="124"/>
      <c r="G788" s="124"/>
      <c r="H788" s="124"/>
      <c r="I788" s="124"/>
      <c r="J788" s="124"/>
      <c r="K788" s="124"/>
      <c r="L788" s="124"/>
      <c r="M788" s="124"/>
      <c r="N788" s="124"/>
      <c r="O788" s="124"/>
      <c r="P788" s="124"/>
      <c r="Q788" s="124"/>
      <c r="R788" s="124"/>
      <c r="S788" s="124"/>
      <c r="T788" s="124"/>
      <c r="U788" s="124"/>
      <c r="V788" s="124"/>
      <c r="W788" s="124"/>
      <c r="X788" s="124"/>
      <c r="Y788" s="124"/>
      <c r="Z788" s="124"/>
    </row>
    <row r="789" spans="1:26" ht="15.75" thickBot="1">
      <c r="A789" s="124"/>
      <c r="B789" s="124"/>
      <c r="C789" s="124"/>
      <c r="D789" s="124"/>
      <c r="E789" s="124"/>
      <c r="F789" s="124"/>
      <c r="G789" s="124"/>
      <c r="H789" s="124"/>
      <c r="I789" s="124"/>
      <c r="J789" s="124"/>
      <c r="K789" s="124"/>
      <c r="L789" s="124"/>
      <c r="M789" s="124"/>
      <c r="N789" s="124"/>
      <c r="O789" s="124"/>
      <c r="P789" s="124"/>
      <c r="Q789" s="124"/>
      <c r="R789" s="124"/>
      <c r="S789" s="124"/>
      <c r="T789" s="124"/>
      <c r="U789" s="124"/>
      <c r="V789" s="124"/>
      <c r="W789" s="124"/>
      <c r="X789" s="124"/>
      <c r="Y789" s="124"/>
      <c r="Z789" s="124"/>
    </row>
    <row r="790" spans="1:26" ht="15.75" thickBot="1">
      <c r="A790" s="124"/>
      <c r="B790" s="124"/>
      <c r="C790" s="124"/>
      <c r="D790" s="124"/>
      <c r="E790" s="124"/>
      <c r="F790" s="124"/>
      <c r="G790" s="124"/>
      <c r="H790" s="124"/>
      <c r="I790" s="124"/>
      <c r="J790" s="124"/>
      <c r="K790" s="124"/>
      <c r="L790" s="124"/>
      <c r="M790" s="124"/>
      <c r="N790" s="124"/>
      <c r="O790" s="124"/>
      <c r="P790" s="124"/>
      <c r="Q790" s="124"/>
      <c r="R790" s="124"/>
      <c r="S790" s="124"/>
      <c r="T790" s="124"/>
      <c r="U790" s="124"/>
      <c r="V790" s="124"/>
      <c r="W790" s="124"/>
      <c r="X790" s="124"/>
      <c r="Y790" s="124"/>
      <c r="Z790" s="124"/>
    </row>
    <row r="791" spans="1:26" ht="15.75" thickBot="1">
      <c r="A791" s="124"/>
      <c r="B791" s="124"/>
      <c r="C791" s="124"/>
      <c r="D791" s="124"/>
      <c r="E791" s="124"/>
      <c r="F791" s="124"/>
      <c r="G791" s="124"/>
      <c r="H791" s="124"/>
      <c r="I791" s="124"/>
      <c r="J791" s="124"/>
      <c r="K791" s="124"/>
      <c r="L791" s="124"/>
      <c r="M791" s="124"/>
      <c r="N791" s="124"/>
      <c r="O791" s="124"/>
      <c r="P791" s="124"/>
      <c r="Q791" s="124"/>
      <c r="R791" s="124"/>
      <c r="S791" s="124"/>
      <c r="T791" s="124"/>
      <c r="U791" s="124"/>
      <c r="V791" s="124"/>
      <c r="W791" s="124"/>
      <c r="X791" s="124"/>
      <c r="Y791" s="124"/>
      <c r="Z791" s="124"/>
    </row>
    <row r="792" spans="1:26" ht="15.75" thickBot="1">
      <c r="A792" s="124"/>
      <c r="B792" s="124"/>
      <c r="C792" s="124"/>
      <c r="D792" s="124"/>
      <c r="E792" s="124"/>
      <c r="F792" s="124"/>
      <c r="G792" s="124"/>
      <c r="H792" s="124"/>
      <c r="I792" s="124"/>
      <c r="J792" s="124"/>
      <c r="K792" s="124"/>
      <c r="L792" s="124"/>
      <c r="M792" s="124"/>
      <c r="N792" s="124"/>
      <c r="O792" s="124"/>
      <c r="P792" s="124"/>
      <c r="Q792" s="124"/>
      <c r="R792" s="124"/>
      <c r="S792" s="124"/>
      <c r="T792" s="124"/>
      <c r="U792" s="124"/>
      <c r="V792" s="124"/>
      <c r="W792" s="124"/>
      <c r="X792" s="124"/>
      <c r="Y792" s="124"/>
      <c r="Z792" s="124"/>
    </row>
    <row r="793" spans="1:26" ht="15.75" thickBot="1">
      <c r="A793" s="124"/>
      <c r="B793" s="124"/>
      <c r="C793" s="124"/>
      <c r="D793" s="124"/>
      <c r="E793" s="124"/>
      <c r="F793" s="124"/>
      <c r="G793" s="124"/>
      <c r="H793" s="124"/>
      <c r="I793" s="124"/>
      <c r="J793" s="124"/>
      <c r="K793" s="124"/>
      <c r="L793" s="124"/>
      <c r="M793" s="124"/>
      <c r="N793" s="124"/>
      <c r="O793" s="124"/>
      <c r="P793" s="124"/>
      <c r="Q793" s="124"/>
      <c r="R793" s="124"/>
      <c r="S793" s="124"/>
      <c r="T793" s="124"/>
      <c r="U793" s="124"/>
      <c r="V793" s="124"/>
      <c r="W793" s="124"/>
      <c r="X793" s="124"/>
      <c r="Y793" s="124"/>
      <c r="Z793" s="124"/>
    </row>
    <row r="794" spans="1:26" ht="15.75" thickBot="1">
      <c r="A794" s="124"/>
      <c r="B794" s="124"/>
      <c r="C794" s="124"/>
      <c r="D794" s="124"/>
      <c r="E794" s="124"/>
      <c r="F794" s="124"/>
      <c r="G794" s="124"/>
      <c r="H794" s="124"/>
      <c r="I794" s="124"/>
      <c r="J794" s="124"/>
      <c r="K794" s="124"/>
      <c r="L794" s="124"/>
      <c r="M794" s="124"/>
      <c r="N794" s="124"/>
      <c r="O794" s="124"/>
      <c r="P794" s="124"/>
      <c r="Q794" s="124"/>
      <c r="R794" s="124"/>
      <c r="S794" s="124"/>
      <c r="T794" s="124"/>
      <c r="U794" s="124"/>
      <c r="V794" s="124"/>
      <c r="W794" s="124"/>
      <c r="X794" s="124"/>
      <c r="Y794" s="124"/>
      <c r="Z794" s="124"/>
    </row>
    <row r="795" spans="1:26" ht="15.75" thickBot="1">
      <c r="A795" s="124"/>
      <c r="B795" s="124"/>
      <c r="C795" s="124"/>
      <c r="D795" s="124"/>
      <c r="E795" s="124"/>
      <c r="F795" s="124"/>
      <c r="G795" s="124"/>
      <c r="H795" s="124"/>
      <c r="I795" s="124"/>
      <c r="J795" s="124"/>
      <c r="K795" s="124"/>
      <c r="L795" s="124"/>
      <c r="M795" s="124"/>
      <c r="N795" s="124"/>
      <c r="O795" s="124"/>
      <c r="P795" s="124"/>
      <c r="Q795" s="124"/>
      <c r="R795" s="124"/>
      <c r="S795" s="124"/>
      <c r="T795" s="124"/>
      <c r="U795" s="124"/>
      <c r="V795" s="124"/>
      <c r="W795" s="124"/>
      <c r="X795" s="124"/>
      <c r="Y795" s="124"/>
      <c r="Z795" s="124"/>
    </row>
    <row r="796" spans="1:26" ht="15.75" thickBot="1">
      <c r="A796" s="124"/>
      <c r="B796" s="124"/>
      <c r="C796" s="124"/>
      <c r="D796" s="124"/>
      <c r="E796" s="124"/>
      <c r="F796" s="124"/>
      <c r="G796" s="124"/>
      <c r="H796" s="124"/>
      <c r="I796" s="124"/>
      <c r="J796" s="124"/>
      <c r="K796" s="124"/>
      <c r="L796" s="124"/>
      <c r="M796" s="124"/>
      <c r="N796" s="124"/>
      <c r="O796" s="124"/>
      <c r="P796" s="124"/>
      <c r="Q796" s="124"/>
      <c r="R796" s="124"/>
      <c r="S796" s="124"/>
      <c r="T796" s="124"/>
      <c r="U796" s="124"/>
      <c r="V796" s="124"/>
      <c r="W796" s="124"/>
      <c r="X796" s="124"/>
      <c r="Y796" s="124"/>
      <c r="Z796" s="124"/>
    </row>
    <row r="797" spans="1:26" ht="15.75" thickBot="1">
      <c r="A797" s="124"/>
      <c r="B797" s="124"/>
      <c r="C797" s="124"/>
      <c r="D797" s="124"/>
      <c r="E797" s="124"/>
      <c r="F797" s="124"/>
      <c r="G797" s="124"/>
      <c r="H797" s="124"/>
      <c r="I797" s="124"/>
      <c r="J797" s="124"/>
      <c r="K797" s="124"/>
      <c r="L797" s="124"/>
      <c r="M797" s="124"/>
      <c r="N797" s="124"/>
      <c r="O797" s="124"/>
      <c r="P797" s="124"/>
      <c r="Q797" s="124"/>
      <c r="R797" s="124"/>
      <c r="S797" s="124"/>
      <c r="T797" s="124"/>
      <c r="U797" s="124"/>
      <c r="V797" s="124"/>
      <c r="W797" s="124"/>
      <c r="X797" s="124"/>
      <c r="Y797" s="124"/>
      <c r="Z797" s="124"/>
    </row>
    <row r="798" spans="1:26" ht="15.75" thickBot="1">
      <c r="A798" s="124"/>
      <c r="B798" s="124"/>
      <c r="C798" s="124"/>
      <c r="D798" s="124"/>
      <c r="E798" s="124"/>
      <c r="F798" s="124"/>
      <c r="G798" s="124"/>
      <c r="H798" s="124"/>
      <c r="I798" s="124"/>
      <c r="J798" s="124"/>
      <c r="K798" s="124"/>
      <c r="L798" s="124"/>
      <c r="M798" s="124"/>
      <c r="N798" s="124"/>
      <c r="O798" s="124"/>
      <c r="P798" s="124"/>
      <c r="Q798" s="124"/>
      <c r="R798" s="124"/>
      <c r="S798" s="124"/>
      <c r="T798" s="124"/>
      <c r="U798" s="124"/>
      <c r="V798" s="124"/>
      <c r="W798" s="124"/>
      <c r="X798" s="124"/>
      <c r="Y798" s="124"/>
      <c r="Z798" s="124"/>
    </row>
    <row r="799" spans="1:26" ht="15.75" thickBot="1">
      <c r="A799" s="124"/>
      <c r="B799" s="124"/>
      <c r="C799" s="124"/>
      <c r="D799" s="124"/>
      <c r="E799" s="124"/>
      <c r="F799" s="124"/>
      <c r="G799" s="124"/>
      <c r="H799" s="124"/>
      <c r="I799" s="124"/>
      <c r="J799" s="124"/>
      <c r="K799" s="124"/>
      <c r="L799" s="124"/>
      <c r="M799" s="124"/>
      <c r="N799" s="124"/>
      <c r="O799" s="124"/>
      <c r="P799" s="124"/>
      <c r="Q799" s="124"/>
      <c r="R799" s="124"/>
      <c r="S799" s="124"/>
      <c r="T799" s="124"/>
      <c r="U799" s="124"/>
      <c r="V799" s="124"/>
      <c r="W799" s="124"/>
      <c r="X799" s="124"/>
      <c r="Y799" s="124"/>
      <c r="Z799" s="124"/>
    </row>
    <row r="800" spans="1:26" ht="15.75" thickBot="1">
      <c r="A800" s="124"/>
      <c r="B800" s="124"/>
      <c r="C800" s="124"/>
      <c r="D800" s="124"/>
      <c r="E800" s="124"/>
      <c r="F800" s="124"/>
      <c r="G800" s="124"/>
      <c r="H800" s="124"/>
      <c r="I800" s="124"/>
      <c r="J800" s="124"/>
      <c r="K800" s="124"/>
      <c r="L800" s="124"/>
      <c r="M800" s="124"/>
      <c r="N800" s="124"/>
      <c r="O800" s="124"/>
      <c r="P800" s="124"/>
      <c r="Q800" s="124"/>
      <c r="R800" s="124"/>
      <c r="S800" s="124"/>
      <c r="T800" s="124"/>
      <c r="U800" s="124"/>
      <c r="V800" s="124"/>
      <c r="W800" s="124"/>
      <c r="X800" s="124"/>
      <c r="Y800" s="124"/>
      <c r="Z800" s="124"/>
    </row>
    <row r="801" spans="1:26" ht="15.75" thickBot="1">
      <c r="A801" s="124"/>
      <c r="B801" s="124"/>
      <c r="C801" s="124"/>
      <c r="D801" s="124"/>
      <c r="E801" s="124"/>
      <c r="F801" s="124"/>
      <c r="G801" s="124"/>
      <c r="H801" s="124"/>
      <c r="I801" s="124"/>
      <c r="J801" s="124"/>
      <c r="K801" s="124"/>
      <c r="L801" s="124"/>
      <c r="M801" s="124"/>
      <c r="N801" s="124"/>
      <c r="O801" s="124"/>
      <c r="P801" s="124"/>
      <c r="Q801" s="124"/>
      <c r="R801" s="124"/>
      <c r="S801" s="124"/>
      <c r="T801" s="124"/>
      <c r="U801" s="124"/>
      <c r="V801" s="124"/>
      <c r="W801" s="124"/>
      <c r="X801" s="124"/>
      <c r="Y801" s="124"/>
      <c r="Z801" s="124"/>
    </row>
    <row r="802" spans="1:26" ht="15.75" thickBot="1">
      <c r="A802" s="124"/>
      <c r="B802" s="124"/>
      <c r="C802" s="124"/>
      <c r="D802" s="124"/>
      <c r="E802" s="124"/>
      <c r="F802" s="124"/>
      <c r="G802" s="124"/>
      <c r="H802" s="124"/>
      <c r="I802" s="124"/>
      <c r="J802" s="124"/>
      <c r="K802" s="124"/>
      <c r="L802" s="124"/>
      <c r="M802" s="124"/>
      <c r="N802" s="124"/>
      <c r="O802" s="124"/>
      <c r="P802" s="124"/>
      <c r="Q802" s="124"/>
      <c r="R802" s="124"/>
      <c r="S802" s="124"/>
      <c r="T802" s="124"/>
      <c r="U802" s="124"/>
      <c r="V802" s="124"/>
      <c r="W802" s="124"/>
      <c r="X802" s="124"/>
      <c r="Y802" s="124"/>
      <c r="Z802" s="124"/>
    </row>
    <row r="803" spans="1:26" ht="15.75" thickBot="1">
      <c r="A803" s="124"/>
      <c r="B803" s="124"/>
      <c r="C803" s="124"/>
      <c r="D803" s="124"/>
      <c r="E803" s="124"/>
      <c r="F803" s="124"/>
      <c r="G803" s="124"/>
      <c r="H803" s="124"/>
      <c r="I803" s="124"/>
      <c r="J803" s="124"/>
      <c r="K803" s="124"/>
      <c r="L803" s="124"/>
      <c r="M803" s="124"/>
      <c r="N803" s="124"/>
      <c r="O803" s="124"/>
      <c r="P803" s="124"/>
      <c r="Q803" s="124"/>
      <c r="R803" s="124"/>
      <c r="S803" s="124"/>
      <c r="T803" s="124"/>
      <c r="U803" s="124"/>
      <c r="V803" s="124"/>
      <c r="W803" s="124"/>
      <c r="X803" s="124"/>
      <c r="Y803" s="124"/>
      <c r="Z803" s="124"/>
    </row>
    <row r="804" spans="1:26" ht="15.75" thickBot="1">
      <c r="A804" s="124"/>
      <c r="B804" s="124"/>
      <c r="C804" s="124"/>
      <c r="D804" s="124"/>
      <c r="E804" s="124"/>
      <c r="F804" s="124"/>
      <c r="G804" s="124"/>
      <c r="H804" s="124"/>
      <c r="I804" s="124"/>
      <c r="J804" s="124"/>
      <c r="K804" s="124"/>
      <c r="L804" s="124"/>
      <c r="M804" s="124"/>
      <c r="N804" s="124"/>
      <c r="O804" s="124"/>
      <c r="P804" s="124"/>
      <c r="Q804" s="124"/>
      <c r="R804" s="124"/>
      <c r="S804" s="124"/>
      <c r="T804" s="124"/>
      <c r="U804" s="124"/>
      <c r="V804" s="124"/>
      <c r="W804" s="124"/>
      <c r="X804" s="124"/>
      <c r="Y804" s="124"/>
      <c r="Z804" s="124"/>
    </row>
    <row r="805" spans="1:26" ht="15.75" thickBot="1">
      <c r="A805" s="124"/>
      <c r="B805" s="124"/>
      <c r="C805" s="124"/>
      <c r="D805" s="124"/>
      <c r="E805" s="124"/>
      <c r="F805" s="124"/>
      <c r="G805" s="124"/>
      <c r="H805" s="124"/>
      <c r="I805" s="124"/>
      <c r="J805" s="124"/>
      <c r="K805" s="124"/>
      <c r="L805" s="124"/>
      <c r="M805" s="124"/>
      <c r="N805" s="124"/>
      <c r="O805" s="124"/>
      <c r="P805" s="124"/>
      <c r="Q805" s="124"/>
      <c r="R805" s="124"/>
      <c r="S805" s="124"/>
      <c r="T805" s="124"/>
      <c r="U805" s="124"/>
      <c r="V805" s="124"/>
      <c r="W805" s="124"/>
      <c r="X805" s="124"/>
      <c r="Y805" s="124"/>
      <c r="Z805" s="124"/>
    </row>
    <row r="806" spans="1:26" ht="15.75" thickBot="1">
      <c r="A806" s="124"/>
      <c r="B806" s="124"/>
      <c r="C806" s="124"/>
      <c r="D806" s="124"/>
      <c r="E806" s="124"/>
      <c r="F806" s="124"/>
      <c r="G806" s="124"/>
      <c r="H806" s="124"/>
      <c r="I806" s="124"/>
      <c r="J806" s="124"/>
      <c r="K806" s="124"/>
      <c r="L806" s="124"/>
      <c r="M806" s="124"/>
      <c r="N806" s="124"/>
      <c r="O806" s="124"/>
      <c r="P806" s="124"/>
      <c r="Q806" s="124"/>
      <c r="R806" s="124"/>
      <c r="S806" s="124"/>
      <c r="T806" s="124"/>
      <c r="U806" s="124"/>
      <c r="V806" s="124"/>
      <c r="W806" s="124"/>
      <c r="X806" s="124"/>
      <c r="Y806" s="124"/>
      <c r="Z806" s="124"/>
    </row>
    <row r="807" spans="1:26" ht="15.75" thickBot="1">
      <c r="A807" s="124"/>
      <c r="B807" s="124"/>
      <c r="C807" s="124"/>
      <c r="D807" s="124"/>
      <c r="E807" s="124"/>
      <c r="F807" s="124"/>
      <c r="G807" s="124"/>
      <c r="H807" s="124"/>
      <c r="I807" s="124"/>
      <c r="J807" s="124"/>
      <c r="K807" s="124"/>
      <c r="L807" s="124"/>
      <c r="M807" s="124"/>
      <c r="N807" s="124"/>
      <c r="O807" s="124"/>
      <c r="P807" s="124"/>
      <c r="Q807" s="124"/>
      <c r="R807" s="124"/>
      <c r="S807" s="124"/>
      <c r="T807" s="124"/>
      <c r="U807" s="124"/>
      <c r="V807" s="124"/>
      <c r="W807" s="124"/>
      <c r="X807" s="124"/>
      <c r="Y807" s="124"/>
      <c r="Z807" s="124"/>
    </row>
    <row r="808" spans="1:26" ht="15.75" thickBot="1">
      <c r="A808" s="124"/>
      <c r="B808" s="124"/>
      <c r="C808" s="124"/>
      <c r="D808" s="124"/>
      <c r="E808" s="124"/>
      <c r="F808" s="124"/>
      <c r="G808" s="124"/>
      <c r="H808" s="124"/>
      <c r="I808" s="124"/>
      <c r="J808" s="124"/>
      <c r="K808" s="124"/>
      <c r="L808" s="124"/>
      <c r="M808" s="124"/>
      <c r="N808" s="124"/>
      <c r="O808" s="124"/>
      <c r="P808" s="124"/>
      <c r="Q808" s="124"/>
      <c r="R808" s="124"/>
      <c r="S808" s="124"/>
      <c r="T808" s="124"/>
      <c r="U808" s="124"/>
      <c r="V808" s="124"/>
      <c r="W808" s="124"/>
      <c r="X808" s="124"/>
      <c r="Y808" s="124"/>
      <c r="Z808" s="124"/>
    </row>
    <row r="809" spans="1:26" ht="15.75" thickBot="1">
      <c r="A809" s="124"/>
      <c r="B809" s="124"/>
      <c r="C809" s="124"/>
      <c r="D809" s="124"/>
      <c r="E809" s="124"/>
      <c r="F809" s="124"/>
      <c r="G809" s="124"/>
      <c r="H809" s="124"/>
      <c r="I809" s="124"/>
      <c r="J809" s="124"/>
      <c r="K809" s="124"/>
      <c r="L809" s="124"/>
      <c r="M809" s="124"/>
      <c r="N809" s="124"/>
      <c r="O809" s="124"/>
      <c r="P809" s="124"/>
      <c r="Q809" s="124"/>
      <c r="R809" s="124"/>
      <c r="S809" s="124"/>
      <c r="T809" s="124"/>
      <c r="U809" s="124"/>
      <c r="V809" s="124"/>
      <c r="W809" s="124"/>
      <c r="X809" s="124"/>
      <c r="Y809" s="124"/>
      <c r="Z809" s="124"/>
    </row>
    <row r="810" spans="1:26" ht="15.75" thickBot="1">
      <c r="A810" s="124"/>
      <c r="B810" s="124"/>
      <c r="C810" s="124"/>
      <c r="D810" s="124"/>
      <c r="E810" s="124"/>
      <c r="F810" s="124"/>
      <c r="G810" s="124"/>
      <c r="H810" s="124"/>
      <c r="I810" s="124"/>
      <c r="J810" s="124"/>
      <c r="K810" s="124"/>
      <c r="L810" s="124"/>
      <c r="M810" s="124"/>
      <c r="N810" s="124"/>
      <c r="O810" s="124"/>
      <c r="P810" s="124"/>
      <c r="Q810" s="124"/>
      <c r="R810" s="124"/>
      <c r="S810" s="124"/>
      <c r="T810" s="124"/>
      <c r="U810" s="124"/>
      <c r="V810" s="124"/>
      <c r="W810" s="124"/>
      <c r="X810" s="124"/>
      <c r="Y810" s="124"/>
      <c r="Z810" s="124"/>
    </row>
    <row r="811" spans="1:26" ht="15.75" thickBot="1">
      <c r="A811" s="124"/>
      <c r="B811" s="124"/>
      <c r="C811" s="124"/>
      <c r="D811" s="124"/>
      <c r="E811" s="124"/>
      <c r="F811" s="124"/>
      <c r="G811" s="124"/>
      <c r="H811" s="124"/>
      <c r="I811" s="124"/>
      <c r="J811" s="124"/>
      <c r="K811" s="124"/>
      <c r="L811" s="124"/>
      <c r="M811" s="124"/>
      <c r="N811" s="124"/>
      <c r="O811" s="124"/>
      <c r="P811" s="124"/>
      <c r="Q811" s="124"/>
      <c r="R811" s="124"/>
      <c r="S811" s="124"/>
      <c r="T811" s="124"/>
      <c r="U811" s="124"/>
      <c r="V811" s="124"/>
      <c r="W811" s="124"/>
      <c r="X811" s="124"/>
      <c r="Y811" s="124"/>
      <c r="Z811" s="124"/>
    </row>
    <row r="812" spans="1:26" ht="15.75" thickBot="1">
      <c r="A812" s="124"/>
      <c r="B812" s="124"/>
      <c r="C812" s="124"/>
      <c r="D812" s="124"/>
      <c r="E812" s="124"/>
      <c r="F812" s="124"/>
      <c r="G812" s="124"/>
      <c r="H812" s="124"/>
      <c r="I812" s="124"/>
      <c r="J812" s="124"/>
      <c r="K812" s="124"/>
      <c r="L812" s="124"/>
      <c r="M812" s="124"/>
      <c r="N812" s="124"/>
      <c r="O812" s="124"/>
      <c r="P812" s="124"/>
      <c r="Q812" s="124"/>
      <c r="R812" s="124"/>
      <c r="S812" s="124"/>
      <c r="T812" s="124"/>
      <c r="U812" s="124"/>
      <c r="V812" s="124"/>
      <c r="W812" s="124"/>
      <c r="X812" s="124"/>
      <c r="Y812" s="124"/>
      <c r="Z812" s="124"/>
    </row>
    <row r="813" spans="1:26" ht="15.75" thickBot="1">
      <c r="A813" s="124"/>
      <c r="B813" s="124"/>
      <c r="C813" s="124"/>
      <c r="D813" s="124"/>
      <c r="E813" s="124"/>
      <c r="F813" s="124"/>
      <c r="G813" s="124"/>
      <c r="H813" s="124"/>
      <c r="I813" s="124"/>
      <c r="J813" s="124"/>
      <c r="K813" s="124"/>
      <c r="L813" s="124"/>
      <c r="M813" s="124"/>
      <c r="N813" s="124"/>
      <c r="O813" s="124"/>
      <c r="P813" s="124"/>
      <c r="Q813" s="124"/>
      <c r="R813" s="124"/>
      <c r="S813" s="124"/>
      <c r="T813" s="124"/>
      <c r="U813" s="124"/>
      <c r="V813" s="124"/>
      <c r="W813" s="124"/>
      <c r="X813" s="124"/>
      <c r="Y813" s="124"/>
      <c r="Z813" s="124"/>
    </row>
    <row r="814" spans="1:26" ht="15.75" thickBot="1">
      <c r="A814" s="124"/>
      <c r="B814" s="124"/>
      <c r="C814" s="124"/>
      <c r="D814" s="124"/>
      <c r="E814" s="124"/>
      <c r="F814" s="124"/>
      <c r="G814" s="124"/>
      <c r="H814" s="124"/>
      <c r="I814" s="124"/>
      <c r="J814" s="124"/>
      <c r="K814" s="124"/>
      <c r="L814" s="124"/>
      <c r="M814" s="124"/>
      <c r="N814" s="124"/>
      <c r="O814" s="124"/>
      <c r="P814" s="124"/>
      <c r="Q814" s="124"/>
      <c r="R814" s="124"/>
      <c r="S814" s="124"/>
      <c r="T814" s="124"/>
      <c r="U814" s="124"/>
      <c r="V814" s="124"/>
      <c r="W814" s="124"/>
      <c r="X814" s="124"/>
      <c r="Y814" s="124"/>
      <c r="Z814" s="124"/>
    </row>
    <row r="815" spans="1:26" ht="15.75" thickBot="1">
      <c r="A815" s="124"/>
      <c r="B815" s="124"/>
      <c r="C815" s="124"/>
      <c r="D815" s="124"/>
      <c r="E815" s="124"/>
      <c r="F815" s="124"/>
      <c r="G815" s="124"/>
      <c r="H815" s="124"/>
      <c r="I815" s="124"/>
      <c r="J815" s="124"/>
      <c r="K815" s="124"/>
      <c r="L815" s="124"/>
      <c r="M815" s="124"/>
      <c r="N815" s="124"/>
      <c r="O815" s="124"/>
      <c r="P815" s="124"/>
      <c r="Q815" s="124"/>
      <c r="R815" s="124"/>
      <c r="S815" s="124"/>
      <c r="T815" s="124"/>
      <c r="U815" s="124"/>
      <c r="V815" s="124"/>
      <c r="W815" s="124"/>
      <c r="X815" s="124"/>
      <c r="Y815" s="124"/>
      <c r="Z815" s="124"/>
    </row>
    <row r="816" spans="1:26" ht="15.75" thickBot="1">
      <c r="A816" s="124"/>
      <c r="B816" s="124"/>
      <c r="C816" s="124"/>
      <c r="D816" s="124"/>
      <c r="E816" s="124"/>
      <c r="F816" s="124"/>
      <c r="G816" s="124"/>
      <c r="H816" s="124"/>
      <c r="I816" s="124"/>
      <c r="J816" s="124"/>
      <c r="K816" s="124"/>
      <c r="L816" s="124"/>
      <c r="M816" s="124"/>
      <c r="N816" s="124"/>
      <c r="O816" s="124"/>
      <c r="P816" s="124"/>
      <c r="Q816" s="124"/>
      <c r="R816" s="124"/>
      <c r="S816" s="124"/>
      <c r="T816" s="124"/>
      <c r="U816" s="124"/>
      <c r="V816" s="124"/>
      <c r="W816" s="124"/>
      <c r="X816" s="124"/>
      <c r="Y816" s="124"/>
      <c r="Z816" s="124"/>
    </row>
    <row r="817" spans="1:26" ht="15.75" thickBot="1">
      <c r="A817" s="124"/>
      <c r="B817" s="124"/>
      <c r="C817" s="124"/>
      <c r="D817" s="124"/>
      <c r="E817" s="124"/>
      <c r="F817" s="124"/>
      <c r="G817" s="124"/>
      <c r="H817" s="124"/>
      <c r="I817" s="124"/>
      <c r="J817" s="124"/>
      <c r="K817" s="124"/>
      <c r="L817" s="124"/>
      <c r="M817" s="124"/>
      <c r="N817" s="124"/>
      <c r="O817" s="124"/>
      <c r="P817" s="124"/>
      <c r="Q817" s="124"/>
      <c r="R817" s="124"/>
      <c r="S817" s="124"/>
      <c r="T817" s="124"/>
      <c r="U817" s="124"/>
      <c r="V817" s="124"/>
      <c r="W817" s="124"/>
      <c r="X817" s="124"/>
      <c r="Y817" s="124"/>
      <c r="Z817" s="124"/>
    </row>
    <row r="818" spans="1:26" ht="15.75" thickBot="1">
      <c r="A818" s="124"/>
      <c r="B818" s="124"/>
      <c r="C818" s="124"/>
      <c r="D818" s="124"/>
      <c r="E818" s="124"/>
      <c r="F818" s="124"/>
      <c r="G818" s="124"/>
      <c r="H818" s="124"/>
      <c r="I818" s="124"/>
      <c r="J818" s="124"/>
      <c r="K818" s="124"/>
      <c r="L818" s="124"/>
      <c r="M818" s="124"/>
      <c r="N818" s="124"/>
      <c r="O818" s="124"/>
      <c r="P818" s="124"/>
      <c r="Q818" s="124"/>
      <c r="R818" s="124"/>
      <c r="S818" s="124"/>
      <c r="T818" s="124"/>
      <c r="U818" s="124"/>
      <c r="V818" s="124"/>
      <c r="W818" s="124"/>
      <c r="X818" s="124"/>
      <c r="Y818" s="124"/>
      <c r="Z818" s="124"/>
    </row>
    <row r="819" spans="1:26" ht="15.75" thickBot="1">
      <c r="A819" s="124"/>
      <c r="B819" s="124"/>
      <c r="C819" s="124"/>
      <c r="D819" s="124"/>
      <c r="E819" s="124"/>
      <c r="F819" s="124"/>
      <c r="G819" s="124"/>
      <c r="H819" s="124"/>
      <c r="I819" s="124"/>
      <c r="J819" s="124"/>
      <c r="K819" s="124"/>
      <c r="L819" s="124"/>
      <c r="M819" s="124"/>
      <c r="N819" s="124"/>
      <c r="O819" s="124"/>
      <c r="P819" s="124"/>
      <c r="Q819" s="124"/>
      <c r="R819" s="124"/>
      <c r="S819" s="124"/>
      <c r="T819" s="124"/>
      <c r="U819" s="124"/>
      <c r="V819" s="124"/>
      <c r="W819" s="124"/>
      <c r="X819" s="124"/>
      <c r="Y819" s="124"/>
      <c r="Z819" s="124"/>
    </row>
    <row r="820" spans="1:26" ht="15.75" thickBot="1">
      <c r="A820" s="124"/>
      <c r="B820" s="124"/>
      <c r="C820" s="124"/>
      <c r="D820" s="124"/>
      <c r="E820" s="124"/>
      <c r="F820" s="124"/>
      <c r="G820" s="124"/>
      <c r="H820" s="124"/>
      <c r="I820" s="124"/>
      <c r="J820" s="124"/>
      <c r="K820" s="124"/>
      <c r="L820" s="124"/>
      <c r="M820" s="124"/>
      <c r="N820" s="124"/>
      <c r="O820" s="124"/>
      <c r="P820" s="124"/>
      <c r="Q820" s="124"/>
      <c r="R820" s="124"/>
      <c r="S820" s="124"/>
      <c r="T820" s="124"/>
      <c r="U820" s="124"/>
      <c r="V820" s="124"/>
      <c r="W820" s="124"/>
      <c r="X820" s="124"/>
      <c r="Y820" s="124"/>
      <c r="Z820" s="124"/>
    </row>
    <row r="821" spans="1:26" ht="15.75" thickBot="1">
      <c r="A821" s="124"/>
      <c r="B821" s="124"/>
      <c r="C821" s="124"/>
      <c r="D821" s="124"/>
      <c r="E821" s="124"/>
      <c r="F821" s="124"/>
      <c r="G821" s="124"/>
      <c r="H821" s="124"/>
      <c r="I821" s="124"/>
      <c r="J821" s="124"/>
      <c r="K821" s="124"/>
      <c r="L821" s="124"/>
      <c r="M821" s="124"/>
      <c r="N821" s="124"/>
      <c r="O821" s="124"/>
      <c r="P821" s="124"/>
      <c r="Q821" s="124"/>
      <c r="R821" s="124"/>
      <c r="S821" s="124"/>
      <c r="T821" s="124"/>
      <c r="U821" s="124"/>
      <c r="V821" s="124"/>
      <c r="W821" s="124"/>
      <c r="X821" s="124"/>
      <c r="Y821" s="124"/>
      <c r="Z821" s="124"/>
    </row>
    <row r="822" spans="1:26" ht="15.75" thickBot="1">
      <c r="A822" s="124"/>
      <c r="B822" s="124"/>
      <c r="C822" s="124"/>
      <c r="D822" s="124"/>
      <c r="E822" s="124"/>
      <c r="F822" s="124"/>
      <c r="G822" s="124"/>
      <c r="H822" s="124"/>
      <c r="I822" s="124"/>
      <c r="J822" s="124"/>
      <c r="K822" s="124"/>
      <c r="L822" s="124"/>
      <c r="M822" s="124"/>
      <c r="N822" s="124"/>
      <c r="O822" s="124"/>
      <c r="P822" s="124"/>
      <c r="Q822" s="124"/>
      <c r="R822" s="124"/>
      <c r="S822" s="124"/>
      <c r="T822" s="124"/>
      <c r="U822" s="124"/>
      <c r="V822" s="124"/>
      <c r="W822" s="124"/>
      <c r="X822" s="124"/>
      <c r="Y822" s="124"/>
      <c r="Z822" s="124"/>
    </row>
    <row r="823" spans="1:26" ht="15.75" thickBot="1">
      <c r="A823" s="124"/>
      <c r="B823" s="124"/>
      <c r="C823" s="124"/>
      <c r="D823" s="124"/>
      <c r="E823" s="124"/>
      <c r="F823" s="124"/>
      <c r="G823" s="124"/>
      <c r="H823" s="124"/>
      <c r="I823" s="124"/>
      <c r="J823" s="124"/>
      <c r="K823" s="124"/>
      <c r="L823" s="124"/>
      <c r="M823" s="124"/>
      <c r="N823" s="124"/>
      <c r="O823" s="124"/>
      <c r="P823" s="124"/>
      <c r="Q823" s="124"/>
      <c r="R823" s="124"/>
      <c r="S823" s="124"/>
      <c r="T823" s="124"/>
      <c r="U823" s="124"/>
      <c r="V823" s="124"/>
      <c r="W823" s="124"/>
      <c r="X823" s="124"/>
      <c r="Y823" s="124"/>
      <c r="Z823" s="124"/>
    </row>
    <row r="824" spans="1:26" ht="15.75" thickBot="1">
      <c r="A824" s="124"/>
      <c r="B824" s="124"/>
      <c r="C824" s="124"/>
      <c r="D824" s="124"/>
      <c r="E824" s="124"/>
      <c r="F824" s="124"/>
      <c r="G824" s="124"/>
      <c r="H824" s="124"/>
      <c r="I824" s="124"/>
      <c r="J824" s="124"/>
      <c r="K824" s="124"/>
      <c r="L824" s="124"/>
      <c r="M824" s="124"/>
      <c r="N824" s="124"/>
      <c r="O824" s="124"/>
      <c r="P824" s="124"/>
      <c r="Q824" s="124"/>
      <c r="R824" s="124"/>
      <c r="S824" s="124"/>
      <c r="T824" s="124"/>
      <c r="U824" s="124"/>
      <c r="V824" s="124"/>
      <c r="W824" s="124"/>
      <c r="X824" s="124"/>
      <c r="Y824" s="124"/>
      <c r="Z824" s="124"/>
    </row>
    <row r="825" spans="1:26" ht="15.75" thickBot="1">
      <c r="A825" s="124"/>
      <c r="B825" s="124"/>
      <c r="C825" s="124"/>
      <c r="D825" s="124"/>
      <c r="E825" s="124"/>
      <c r="F825" s="124"/>
      <c r="G825" s="124"/>
      <c r="H825" s="124"/>
      <c r="I825" s="124"/>
      <c r="J825" s="124"/>
      <c r="K825" s="124"/>
      <c r="L825" s="124"/>
      <c r="M825" s="124"/>
      <c r="N825" s="124"/>
      <c r="O825" s="124"/>
      <c r="P825" s="124"/>
      <c r="Q825" s="124"/>
      <c r="R825" s="124"/>
      <c r="S825" s="124"/>
      <c r="T825" s="124"/>
      <c r="U825" s="124"/>
      <c r="V825" s="124"/>
      <c r="W825" s="124"/>
      <c r="X825" s="124"/>
      <c r="Y825" s="124"/>
      <c r="Z825" s="124"/>
    </row>
    <row r="826" spans="1:26" ht="15.75" thickBot="1">
      <c r="A826" s="124"/>
      <c r="B826" s="124"/>
      <c r="C826" s="124"/>
      <c r="D826" s="124"/>
      <c r="E826" s="124"/>
      <c r="F826" s="124"/>
      <c r="G826" s="124"/>
      <c r="H826" s="124"/>
      <c r="I826" s="124"/>
      <c r="J826" s="124"/>
      <c r="K826" s="124"/>
      <c r="L826" s="124"/>
      <c r="M826" s="124"/>
      <c r="N826" s="124"/>
      <c r="O826" s="124"/>
      <c r="P826" s="124"/>
      <c r="Q826" s="124"/>
      <c r="R826" s="124"/>
      <c r="S826" s="124"/>
      <c r="T826" s="124"/>
      <c r="U826" s="124"/>
      <c r="V826" s="124"/>
      <c r="W826" s="124"/>
      <c r="X826" s="124"/>
      <c r="Y826" s="124"/>
      <c r="Z826" s="124"/>
    </row>
    <row r="827" spans="1:26" ht="15.75" thickBot="1">
      <c r="A827" s="124"/>
      <c r="B827" s="124"/>
      <c r="C827" s="124"/>
      <c r="D827" s="124"/>
      <c r="E827" s="124"/>
      <c r="F827" s="124"/>
      <c r="G827" s="124"/>
      <c r="H827" s="124"/>
      <c r="I827" s="124"/>
      <c r="J827" s="124"/>
      <c r="K827" s="124"/>
      <c r="L827" s="124"/>
      <c r="M827" s="124"/>
      <c r="N827" s="124"/>
      <c r="O827" s="124"/>
      <c r="P827" s="124"/>
      <c r="Q827" s="124"/>
      <c r="R827" s="124"/>
      <c r="S827" s="124"/>
      <c r="T827" s="124"/>
      <c r="U827" s="124"/>
      <c r="V827" s="124"/>
      <c r="W827" s="124"/>
      <c r="X827" s="124"/>
      <c r="Y827" s="124"/>
      <c r="Z827" s="124"/>
    </row>
    <row r="828" spans="1:26" ht="15.75" thickBot="1">
      <c r="A828" s="124"/>
      <c r="B828" s="124"/>
      <c r="C828" s="124"/>
      <c r="D828" s="124"/>
      <c r="E828" s="124"/>
      <c r="F828" s="124"/>
      <c r="G828" s="124"/>
      <c r="H828" s="124"/>
      <c r="I828" s="124"/>
      <c r="J828" s="124"/>
      <c r="K828" s="124"/>
      <c r="L828" s="124"/>
      <c r="M828" s="124"/>
      <c r="N828" s="124"/>
      <c r="O828" s="124"/>
      <c r="P828" s="124"/>
      <c r="Q828" s="124"/>
      <c r="R828" s="124"/>
      <c r="S828" s="124"/>
      <c r="T828" s="124"/>
      <c r="U828" s="124"/>
      <c r="V828" s="124"/>
      <c r="W828" s="124"/>
      <c r="X828" s="124"/>
      <c r="Y828" s="124"/>
      <c r="Z828" s="124"/>
    </row>
    <row r="829" spans="1:26" ht="15.75" thickBot="1">
      <c r="A829" s="124"/>
      <c r="B829" s="124"/>
      <c r="C829" s="124"/>
      <c r="D829" s="124"/>
      <c r="E829" s="124"/>
      <c r="F829" s="124"/>
      <c r="G829" s="124"/>
      <c r="H829" s="124"/>
      <c r="I829" s="124"/>
      <c r="J829" s="124"/>
      <c r="K829" s="124"/>
      <c r="L829" s="124"/>
      <c r="M829" s="124"/>
      <c r="N829" s="124"/>
      <c r="O829" s="124"/>
      <c r="P829" s="124"/>
      <c r="Q829" s="124"/>
      <c r="R829" s="124"/>
      <c r="S829" s="124"/>
      <c r="T829" s="124"/>
      <c r="U829" s="124"/>
      <c r="V829" s="124"/>
      <c r="W829" s="124"/>
      <c r="X829" s="124"/>
      <c r="Y829" s="124"/>
      <c r="Z829" s="124"/>
    </row>
    <row r="830" spans="1:26" ht="15.75" thickBot="1">
      <c r="A830" s="124"/>
      <c r="B830" s="124"/>
      <c r="C830" s="124"/>
      <c r="D830" s="124"/>
      <c r="E830" s="124"/>
      <c r="F830" s="124"/>
      <c r="G830" s="124"/>
      <c r="H830" s="124"/>
      <c r="I830" s="124"/>
      <c r="J830" s="124"/>
      <c r="K830" s="124"/>
      <c r="L830" s="124"/>
      <c r="M830" s="124"/>
      <c r="N830" s="124"/>
      <c r="O830" s="124"/>
      <c r="P830" s="124"/>
      <c r="Q830" s="124"/>
      <c r="R830" s="124"/>
      <c r="S830" s="124"/>
      <c r="T830" s="124"/>
      <c r="U830" s="124"/>
      <c r="V830" s="124"/>
      <c r="W830" s="124"/>
      <c r="X830" s="124"/>
      <c r="Y830" s="124"/>
      <c r="Z830" s="124"/>
    </row>
    <row r="831" spans="1:26" ht="15.75" thickBot="1">
      <c r="A831" s="124"/>
      <c r="B831" s="124"/>
      <c r="C831" s="124"/>
      <c r="D831" s="124"/>
      <c r="E831" s="124"/>
      <c r="F831" s="124"/>
      <c r="G831" s="124"/>
      <c r="H831" s="124"/>
      <c r="I831" s="124"/>
      <c r="J831" s="124"/>
      <c r="K831" s="124"/>
      <c r="L831" s="124"/>
      <c r="M831" s="124"/>
      <c r="N831" s="124"/>
      <c r="O831" s="124"/>
      <c r="P831" s="124"/>
      <c r="Q831" s="124"/>
      <c r="R831" s="124"/>
      <c r="S831" s="124"/>
      <c r="T831" s="124"/>
      <c r="U831" s="124"/>
      <c r="V831" s="124"/>
      <c r="W831" s="124"/>
      <c r="X831" s="124"/>
      <c r="Y831" s="124"/>
      <c r="Z831" s="124"/>
    </row>
    <row r="832" spans="1:26" ht="15.75" thickBot="1">
      <c r="A832" s="124"/>
      <c r="B832" s="124"/>
      <c r="C832" s="124"/>
      <c r="D832" s="124"/>
      <c r="E832" s="124"/>
      <c r="F832" s="124"/>
      <c r="G832" s="124"/>
      <c r="H832" s="124"/>
      <c r="I832" s="124"/>
      <c r="J832" s="124"/>
      <c r="K832" s="124"/>
      <c r="L832" s="124"/>
      <c r="M832" s="124"/>
      <c r="N832" s="124"/>
      <c r="O832" s="124"/>
      <c r="P832" s="124"/>
      <c r="Q832" s="124"/>
      <c r="R832" s="124"/>
      <c r="S832" s="124"/>
      <c r="T832" s="124"/>
      <c r="U832" s="124"/>
      <c r="V832" s="124"/>
      <c r="W832" s="124"/>
      <c r="X832" s="124"/>
      <c r="Y832" s="124"/>
      <c r="Z832" s="124"/>
    </row>
    <row r="833" spans="1:26" ht="15.75" thickBot="1">
      <c r="A833" s="124"/>
      <c r="B833" s="124"/>
      <c r="C833" s="124"/>
      <c r="D833" s="124"/>
      <c r="E833" s="124"/>
      <c r="F833" s="124"/>
      <c r="G833" s="124"/>
      <c r="H833" s="124"/>
      <c r="I833" s="124"/>
      <c r="J833" s="124"/>
      <c r="K833" s="124"/>
      <c r="L833" s="124"/>
      <c r="M833" s="124"/>
      <c r="N833" s="124"/>
      <c r="O833" s="124"/>
      <c r="P833" s="124"/>
      <c r="Q833" s="124"/>
      <c r="R833" s="124"/>
      <c r="S833" s="124"/>
      <c r="T833" s="124"/>
      <c r="U833" s="124"/>
      <c r="V833" s="124"/>
      <c r="W833" s="124"/>
      <c r="X833" s="124"/>
      <c r="Y833" s="124"/>
      <c r="Z833" s="124"/>
    </row>
    <row r="834" spans="1:26" ht="15.75" thickBot="1">
      <c r="A834" s="124"/>
      <c r="B834" s="124"/>
      <c r="C834" s="124"/>
      <c r="D834" s="124"/>
      <c r="E834" s="124"/>
      <c r="F834" s="124"/>
      <c r="G834" s="124"/>
      <c r="H834" s="124"/>
      <c r="I834" s="124"/>
      <c r="J834" s="124"/>
      <c r="K834" s="124"/>
      <c r="L834" s="124"/>
      <c r="M834" s="124"/>
      <c r="N834" s="124"/>
      <c r="O834" s="124"/>
      <c r="P834" s="124"/>
      <c r="Q834" s="124"/>
      <c r="R834" s="124"/>
      <c r="S834" s="124"/>
      <c r="T834" s="124"/>
      <c r="U834" s="124"/>
      <c r="V834" s="124"/>
      <c r="W834" s="124"/>
      <c r="X834" s="124"/>
      <c r="Y834" s="124"/>
      <c r="Z834" s="124"/>
    </row>
    <row r="835" spans="1:26" ht="15.75" thickBot="1">
      <c r="A835" s="124"/>
      <c r="B835" s="124"/>
      <c r="C835" s="124"/>
      <c r="D835" s="124"/>
      <c r="E835" s="124"/>
      <c r="F835" s="124"/>
      <c r="G835" s="124"/>
      <c r="H835" s="124"/>
      <c r="I835" s="124"/>
      <c r="J835" s="124"/>
      <c r="K835" s="124"/>
      <c r="L835" s="124"/>
      <c r="M835" s="124"/>
      <c r="N835" s="124"/>
      <c r="O835" s="124"/>
      <c r="P835" s="124"/>
      <c r="Q835" s="124"/>
      <c r="R835" s="124"/>
      <c r="S835" s="124"/>
      <c r="T835" s="124"/>
      <c r="U835" s="124"/>
      <c r="V835" s="124"/>
      <c r="W835" s="124"/>
      <c r="X835" s="124"/>
      <c r="Y835" s="124"/>
      <c r="Z835" s="124"/>
    </row>
    <row r="836" spans="1:26" ht="15.75" thickBot="1">
      <c r="A836" s="124"/>
      <c r="B836" s="124"/>
      <c r="C836" s="124"/>
      <c r="D836" s="124"/>
      <c r="E836" s="124"/>
      <c r="F836" s="124"/>
      <c r="G836" s="124"/>
      <c r="H836" s="124"/>
      <c r="I836" s="124"/>
      <c r="J836" s="124"/>
      <c r="K836" s="124"/>
      <c r="L836" s="124"/>
      <c r="M836" s="124"/>
      <c r="N836" s="124"/>
      <c r="O836" s="124"/>
      <c r="P836" s="124"/>
      <c r="Q836" s="124"/>
      <c r="R836" s="124"/>
      <c r="S836" s="124"/>
      <c r="T836" s="124"/>
      <c r="U836" s="124"/>
      <c r="V836" s="124"/>
      <c r="W836" s="124"/>
      <c r="X836" s="124"/>
      <c r="Y836" s="124"/>
      <c r="Z836" s="124"/>
    </row>
    <row r="837" spans="1:26" ht="15.75" thickBot="1">
      <c r="A837" s="124"/>
      <c r="B837" s="124"/>
      <c r="C837" s="124"/>
      <c r="D837" s="124"/>
      <c r="E837" s="124"/>
      <c r="F837" s="124"/>
      <c r="G837" s="124"/>
      <c r="H837" s="124"/>
      <c r="I837" s="124"/>
      <c r="J837" s="124"/>
      <c r="K837" s="124"/>
      <c r="L837" s="124"/>
      <c r="M837" s="124"/>
      <c r="N837" s="124"/>
      <c r="O837" s="124"/>
      <c r="P837" s="124"/>
      <c r="Q837" s="124"/>
      <c r="R837" s="124"/>
      <c r="S837" s="124"/>
      <c r="T837" s="124"/>
      <c r="U837" s="124"/>
      <c r="V837" s="124"/>
      <c r="W837" s="124"/>
      <c r="X837" s="124"/>
      <c r="Y837" s="124"/>
      <c r="Z837" s="124"/>
    </row>
    <row r="838" spans="1:26" ht="15.75" thickBot="1">
      <c r="A838" s="124"/>
      <c r="B838" s="124"/>
      <c r="C838" s="124"/>
      <c r="D838" s="124"/>
      <c r="E838" s="124"/>
      <c r="F838" s="124"/>
      <c r="G838" s="124"/>
      <c r="H838" s="124"/>
      <c r="I838" s="124"/>
      <c r="J838" s="124"/>
      <c r="K838" s="124"/>
      <c r="L838" s="124"/>
      <c r="M838" s="124"/>
      <c r="N838" s="124"/>
      <c r="O838" s="124"/>
      <c r="P838" s="124"/>
      <c r="Q838" s="124"/>
      <c r="R838" s="124"/>
      <c r="S838" s="124"/>
      <c r="T838" s="124"/>
      <c r="U838" s="124"/>
      <c r="V838" s="124"/>
      <c r="W838" s="124"/>
      <c r="X838" s="124"/>
      <c r="Y838" s="124"/>
      <c r="Z838" s="124"/>
    </row>
    <row r="839" spans="1:26" ht="15.75" thickBot="1">
      <c r="A839" s="124"/>
      <c r="B839" s="124"/>
      <c r="C839" s="124"/>
      <c r="D839" s="124"/>
      <c r="E839" s="124"/>
      <c r="F839" s="124"/>
      <c r="G839" s="124"/>
      <c r="H839" s="124"/>
      <c r="I839" s="124"/>
      <c r="J839" s="124"/>
      <c r="K839" s="124"/>
      <c r="L839" s="124"/>
      <c r="M839" s="124"/>
      <c r="N839" s="124"/>
      <c r="O839" s="124"/>
      <c r="P839" s="124"/>
      <c r="Q839" s="124"/>
      <c r="R839" s="124"/>
      <c r="S839" s="124"/>
      <c r="T839" s="124"/>
      <c r="U839" s="124"/>
      <c r="V839" s="124"/>
      <c r="W839" s="124"/>
      <c r="X839" s="124"/>
      <c r="Y839" s="124"/>
      <c r="Z839" s="124"/>
    </row>
    <row r="840" spans="1:26" ht="15.75" thickBot="1">
      <c r="A840" s="124"/>
      <c r="B840" s="124"/>
      <c r="C840" s="124"/>
      <c r="D840" s="124"/>
      <c r="E840" s="124"/>
      <c r="F840" s="124"/>
      <c r="G840" s="124"/>
      <c r="H840" s="124"/>
      <c r="I840" s="124"/>
      <c r="J840" s="124"/>
      <c r="K840" s="124"/>
      <c r="L840" s="124"/>
      <c r="M840" s="124"/>
      <c r="N840" s="124"/>
      <c r="O840" s="124"/>
      <c r="P840" s="124"/>
      <c r="Q840" s="124"/>
      <c r="R840" s="124"/>
      <c r="S840" s="124"/>
      <c r="T840" s="124"/>
      <c r="U840" s="124"/>
      <c r="V840" s="124"/>
      <c r="W840" s="124"/>
      <c r="X840" s="124"/>
      <c r="Y840" s="124"/>
      <c r="Z840" s="124"/>
    </row>
    <row r="841" spans="1:26" ht="15.75" thickBot="1">
      <c r="A841" s="124"/>
      <c r="B841" s="124"/>
      <c r="C841" s="124"/>
      <c r="D841" s="124"/>
      <c r="E841" s="124"/>
      <c r="F841" s="124"/>
      <c r="G841" s="124"/>
      <c r="H841" s="124"/>
      <c r="I841" s="124"/>
      <c r="J841" s="124"/>
      <c r="K841" s="124"/>
      <c r="L841" s="124"/>
      <c r="M841" s="124"/>
      <c r="N841" s="124"/>
      <c r="O841" s="124"/>
      <c r="P841" s="124"/>
      <c r="Q841" s="124"/>
      <c r="R841" s="124"/>
      <c r="S841" s="124"/>
      <c r="T841" s="124"/>
      <c r="U841" s="124"/>
      <c r="V841" s="124"/>
      <c r="W841" s="124"/>
      <c r="X841" s="124"/>
      <c r="Y841" s="124"/>
      <c r="Z841" s="124"/>
    </row>
    <row r="842" spans="1:26" ht="15.75" thickBot="1">
      <c r="A842" s="124"/>
      <c r="B842" s="124"/>
      <c r="C842" s="124"/>
      <c r="D842" s="124"/>
      <c r="E842" s="124"/>
      <c r="F842" s="124"/>
      <c r="G842" s="124"/>
      <c r="H842" s="124"/>
      <c r="I842" s="124"/>
      <c r="J842" s="124"/>
      <c r="K842" s="124"/>
      <c r="L842" s="124"/>
      <c r="M842" s="124"/>
      <c r="N842" s="124"/>
      <c r="O842" s="124"/>
      <c r="P842" s="124"/>
      <c r="Q842" s="124"/>
      <c r="R842" s="124"/>
      <c r="S842" s="124"/>
      <c r="T842" s="124"/>
      <c r="U842" s="124"/>
      <c r="V842" s="124"/>
      <c r="W842" s="124"/>
      <c r="X842" s="124"/>
      <c r="Y842" s="124"/>
      <c r="Z842" s="124"/>
    </row>
    <row r="843" spans="1:26" ht="15.75" thickBot="1">
      <c r="A843" s="124"/>
      <c r="B843" s="124"/>
      <c r="C843" s="124"/>
      <c r="D843" s="124"/>
      <c r="E843" s="124"/>
      <c r="F843" s="124"/>
      <c r="G843" s="124"/>
      <c r="H843" s="124"/>
      <c r="I843" s="124"/>
      <c r="J843" s="124"/>
      <c r="K843" s="124"/>
      <c r="L843" s="124"/>
      <c r="M843" s="124"/>
      <c r="N843" s="124"/>
      <c r="O843" s="124"/>
      <c r="P843" s="124"/>
      <c r="Q843" s="124"/>
      <c r="R843" s="124"/>
      <c r="S843" s="124"/>
      <c r="T843" s="124"/>
      <c r="U843" s="124"/>
      <c r="V843" s="124"/>
      <c r="W843" s="124"/>
      <c r="X843" s="124"/>
      <c r="Y843" s="124"/>
      <c r="Z843" s="124"/>
    </row>
    <row r="844" spans="1:26" ht="15.75" thickBot="1">
      <c r="A844" s="124"/>
      <c r="B844" s="124"/>
      <c r="C844" s="124"/>
      <c r="D844" s="124"/>
      <c r="E844" s="124"/>
      <c r="F844" s="124"/>
      <c r="G844" s="124"/>
      <c r="H844" s="124"/>
      <c r="I844" s="124"/>
      <c r="J844" s="124"/>
      <c r="K844" s="124"/>
      <c r="L844" s="124"/>
      <c r="M844" s="124"/>
      <c r="N844" s="124"/>
      <c r="O844" s="124"/>
      <c r="P844" s="124"/>
      <c r="Q844" s="124"/>
      <c r="R844" s="124"/>
      <c r="S844" s="124"/>
      <c r="T844" s="124"/>
      <c r="U844" s="124"/>
      <c r="V844" s="124"/>
      <c r="W844" s="124"/>
      <c r="X844" s="124"/>
      <c r="Y844" s="124"/>
      <c r="Z844" s="124"/>
    </row>
    <row r="845" spans="1:26" ht="15.75" thickBot="1">
      <c r="A845" s="124"/>
      <c r="B845" s="124"/>
      <c r="C845" s="124"/>
      <c r="D845" s="124"/>
      <c r="E845" s="124"/>
      <c r="F845" s="124"/>
      <c r="G845" s="124"/>
      <c r="H845" s="124"/>
      <c r="I845" s="124"/>
      <c r="J845" s="124"/>
      <c r="K845" s="124"/>
      <c r="L845" s="124"/>
      <c r="M845" s="124"/>
      <c r="N845" s="124"/>
      <c r="O845" s="124"/>
      <c r="P845" s="124"/>
      <c r="Q845" s="124"/>
      <c r="R845" s="124"/>
      <c r="S845" s="124"/>
      <c r="T845" s="124"/>
      <c r="U845" s="124"/>
      <c r="V845" s="124"/>
      <c r="W845" s="124"/>
      <c r="X845" s="124"/>
      <c r="Y845" s="124"/>
      <c r="Z845" s="124"/>
    </row>
    <row r="846" spans="1:26" ht="15.75" thickBot="1">
      <c r="A846" s="124"/>
      <c r="B846" s="124"/>
      <c r="C846" s="124"/>
      <c r="D846" s="124"/>
      <c r="E846" s="124"/>
      <c r="F846" s="124"/>
      <c r="G846" s="124"/>
      <c r="H846" s="124"/>
      <c r="I846" s="124"/>
      <c r="J846" s="124"/>
      <c r="K846" s="124"/>
      <c r="L846" s="124"/>
      <c r="M846" s="124"/>
      <c r="N846" s="124"/>
      <c r="O846" s="124"/>
      <c r="P846" s="124"/>
      <c r="Q846" s="124"/>
      <c r="R846" s="124"/>
      <c r="S846" s="124"/>
      <c r="T846" s="124"/>
      <c r="U846" s="124"/>
      <c r="V846" s="124"/>
      <c r="W846" s="124"/>
      <c r="X846" s="124"/>
      <c r="Y846" s="124"/>
      <c r="Z846" s="124"/>
    </row>
    <row r="847" spans="1:26" ht="15.75" thickBot="1">
      <c r="A847" s="124"/>
      <c r="B847" s="124"/>
      <c r="C847" s="124"/>
      <c r="D847" s="124"/>
      <c r="E847" s="124"/>
      <c r="F847" s="124"/>
      <c r="G847" s="124"/>
      <c r="H847" s="124"/>
      <c r="I847" s="124"/>
      <c r="J847" s="124"/>
      <c r="K847" s="124"/>
      <c r="L847" s="124"/>
      <c r="M847" s="124"/>
      <c r="N847" s="124"/>
      <c r="O847" s="124"/>
      <c r="P847" s="124"/>
      <c r="Q847" s="124"/>
      <c r="R847" s="124"/>
      <c r="S847" s="124"/>
      <c r="T847" s="124"/>
      <c r="U847" s="124"/>
      <c r="V847" s="124"/>
      <c r="W847" s="124"/>
      <c r="X847" s="124"/>
      <c r="Y847" s="124"/>
      <c r="Z847" s="124"/>
    </row>
    <row r="848" spans="1:26" ht="15.75" thickBot="1">
      <c r="A848" s="124"/>
      <c r="B848" s="124"/>
      <c r="C848" s="124"/>
      <c r="D848" s="124"/>
      <c r="E848" s="124"/>
      <c r="F848" s="124"/>
      <c r="G848" s="124"/>
      <c r="H848" s="124"/>
      <c r="I848" s="124"/>
      <c r="J848" s="124"/>
      <c r="K848" s="124"/>
      <c r="L848" s="124"/>
      <c r="M848" s="124"/>
      <c r="N848" s="124"/>
      <c r="O848" s="124"/>
      <c r="P848" s="124"/>
      <c r="Q848" s="124"/>
      <c r="R848" s="124"/>
      <c r="S848" s="124"/>
      <c r="T848" s="124"/>
      <c r="U848" s="124"/>
      <c r="V848" s="124"/>
      <c r="W848" s="124"/>
      <c r="X848" s="124"/>
      <c r="Y848" s="124"/>
      <c r="Z848" s="124"/>
    </row>
    <row r="849" spans="1:26" ht="15.75" thickBot="1">
      <c r="A849" s="124"/>
      <c r="B849" s="124"/>
      <c r="C849" s="124"/>
      <c r="D849" s="124"/>
      <c r="E849" s="124"/>
      <c r="F849" s="124"/>
      <c r="G849" s="124"/>
      <c r="H849" s="124"/>
      <c r="I849" s="124"/>
      <c r="J849" s="124"/>
      <c r="K849" s="124"/>
      <c r="L849" s="124"/>
      <c r="M849" s="124"/>
      <c r="N849" s="124"/>
      <c r="O849" s="124"/>
      <c r="P849" s="124"/>
      <c r="Q849" s="124"/>
      <c r="R849" s="124"/>
      <c r="S849" s="124"/>
      <c r="T849" s="124"/>
      <c r="U849" s="124"/>
      <c r="V849" s="124"/>
      <c r="W849" s="124"/>
      <c r="X849" s="124"/>
      <c r="Y849" s="124"/>
      <c r="Z849" s="124"/>
    </row>
    <row r="850" spans="1:26" ht="15.75" thickBot="1">
      <c r="A850" s="124"/>
      <c r="B850" s="124"/>
      <c r="C850" s="124"/>
      <c r="D850" s="124"/>
      <c r="E850" s="124"/>
      <c r="F850" s="124"/>
      <c r="G850" s="124"/>
      <c r="H850" s="124"/>
      <c r="I850" s="124"/>
      <c r="J850" s="124"/>
      <c r="K850" s="124"/>
      <c r="L850" s="124"/>
      <c r="M850" s="124"/>
      <c r="N850" s="124"/>
      <c r="O850" s="124"/>
      <c r="P850" s="124"/>
      <c r="Q850" s="124"/>
      <c r="R850" s="124"/>
      <c r="S850" s="124"/>
      <c r="T850" s="124"/>
      <c r="U850" s="124"/>
      <c r="V850" s="124"/>
      <c r="W850" s="124"/>
      <c r="X850" s="124"/>
      <c r="Y850" s="124"/>
      <c r="Z850" s="124"/>
    </row>
    <row r="851" spans="1:26" ht="15.75" thickBot="1">
      <c r="A851" s="124"/>
      <c r="B851" s="124"/>
      <c r="C851" s="124"/>
      <c r="D851" s="124"/>
      <c r="E851" s="124"/>
      <c r="F851" s="124"/>
      <c r="G851" s="124"/>
      <c r="H851" s="124"/>
      <c r="I851" s="124"/>
      <c r="J851" s="124"/>
      <c r="K851" s="124"/>
      <c r="L851" s="124"/>
      <c r="M851" s="124"/>
      <c r="N851" s="124"/>
      <c r="O851" s="124"/>
      <c r="P851" s="124"/>
      <c r="Q851" s="124"/>
      <c r="R851" s="124"/>
      <c r="S851" s="124"/>
      <c r="T851" s="124"/>
      <c r="U851" s="124"/>
      <c r="V851" s="124"/>
      <c r="W851" s="124"/>
      <c r="X851" s="124"/>
      <c r="Y851" s="124"/>
      <c r="Z851" s="124"/>
    </row>
    <row r="852" spans="1:26" ht="15.75" thickBot="1">
      <c r="A852" s="124"/>
      <c r="B852" s="124"/>
      <c r="C852" s="124"/>
      <c r="D852" s="124"/>
      <c r="E852" s="124"/>
      <c r="F852" s="124"/>
      <c r="G852" s="124"/>
      <c r="H852" s="124"/>
      <c r="I852" s="124"/>
      <c r="J852" s="124"/>
      <c r="K852" s="124"/>
      <c r="L852" s="124"/>
      <c r="M852" s="124"/>
      <c r="N852" s="124"/>
      <c r="O852" s="124"/>
      <c r="P852" s="124"/>
      <c r="Q852" s="124"/>
      <c r="R852" s="124"/>
      <c r="S852" s="124"/>
      <c r="T852" s="124"/>
      <c r="U852" s="124"/>
      <c r="V852" s="124"/>
      <c r="W852" s="124"/>
      <c r="X852" s="124"/>
      <c r="Y852" s="124"/>
      <c r="Z852" s="124"/>
    </row>
    <row r="853" spans="1:26" ht="15.75" thickBot="1">
      <c r="A853" s="124"/>
      <c r="B853" s="124"/>
      <c r="C853" s="124"/>
      <c r="D853" s="124"/>
      <c r="E853" s="124"/>
      <c r="F853" s="124"/>
      <c r="G853" s="124"/>
      <c r="H853" s="124"/>
      <c r="I853" s="124"/>
      <c r="J853" s="124"/>
      <c r="K853" s="124"/>
      <c r="L853" s="124"/>
      <c r="M853" s="124"/>
      <c r="N853" s="124"/>
      <c r="O853" s="124"/>
      <c r="P853" s="124"/>
      <c r="Q853" s="124"/>
      <c r="R853" s="124"/>
      <c r="S853" s="124"/>
      <c r="T853" s="124"/>
      <c r="U853" s="124"/>
      <c r="V853" s="124"/>
      <c r="W853" s="124"/>
      <c r="X853" s="124"/>
      <c r="Y853" s="124"/>
      <c r="Z853" s="124"/>
    </row>
    <row r="854" spans="1:26" ht="15.75" thickBot="1">
      <c r="A854" s="124"/>
      <c r="B854" s="124"/>
      <c r="C854" s="124"/>
      <c r="D854" s="124"/>
      <c r="E854" s="124"/>
      <c r="F854" s="124"/>
      <c r="G854" s="124"/>
      <c r="H854" s="124"/>
      <c r="I854" s="124"/>
      <c r="J854" s="124"/>
      <c r="K854" s="124"/>
      <c r="L854" s="124"/>
      <c r="M854" s="124"/>
      <c r="N854" s="124"/>
      <c r="O854" s="124"/>
      <c r="P854" s="124"/>
      <c r="Q854" s="124"/>
      <c r="R854" s="124"/>
      <c r="S854" s="124"/>
      <c r="T854" s="124"/>
      <c r="U854" s="124"/>
      <c r="V854" s="124"/>
      <c r="W854" s="124"/>
      <c r="X854" s="124"/>
      <c r="Y854" s="124"/>
      <c r="Z854" s="124"/>
    </row>
    <row r="855" spans="1:26" ht="15.75" thickBot="1">
      <c r="A855" s="124"/>
      <c r="B855" s="124"/>
      <c r="C855" s="124"/>
      <c r="D855" s="124"/>
      <c r="E855" s="124"/>
      <c r="F855" s="124"/>
      <c r="G855" s="124"/>
      <c r="H855" s="124"/>
      <c r="I855" s="124"/>
      <c r="J855" s="124"/>
      <c r="K855" s="124"/>
      <c r="L855" s="124"/>
      <c r="M855" s="124"/>
      <c r="N855" s="124"/>
      <c r="O855" s="124"/>
      <c r="P855" s="124"/>
      <c r="Q855" s="124"/>
      <c r="R855" s="124"/>
      <c r="S855" s="124"/>
      <c r="T855" s="124"/>
      <c r="U855" s="124"/>
      <c r="V855" s="124"/>
      <c r="W855" s="124"/>
      <c r="X855" s="124"/>
      <c r="Y855" s="124"/>
      <c r="Z855" s="124"/>
    </row>
    <row r="856" spans="1:26" ht="15.75" thickBot="1">
      <c r="A856" s="124"/>
      <c r="B856" s="124"/>
      <c r="C856" s="124"/>
      <c r="D856" s="124"/>
      <c r="E856" s="124"/>
      <c r="F856" s="124"/>
      <c r="G856" s="124"/>
      <c r="H856" s="124"/>
      <c r="I856" s="124"/>
      <c r="J856" s="124"/>
      <c r="K856" s="124"/>
      <c r="L856" s="124"/>
      <c r="M856" s="124"/>
      <c r="N856" s="124"/>
      <c r="O856" s="124"/>
      <c r="P856" s="124"/>
      <c r="Q856" s="124"/>
      <c r="R856" s="124"/>
      <c r="S856" s="124"/>
      <c r="T856" s="124"/>
      <c r="U856" s="124"/>
      <c r="V856" s="124"/>
      <c r="W856" s="124"/>
      <c r="X856" s="124"/>
      <c r="Y856" s="124"/>
      <c r="Z856" s="124"/>
    </row>
    <row r="857" spans="1:26" ht="15.75" thickBot="1">
      <c r="A857" s="124"/>
      <c r="B857" s="124"/>
      <c r="C857" s="124"/>
      <c r="D857" s="124"/>
      <c r="E857" s="124"/>
      <c r="F857" s="124"/>
      <c r="G857" s="124"/>
      <c r="H857" s="124"/>
      <c r="I857" s="124"/>
      <c r="J857" s="124"/>
      <c r="K857" s="124"/>
      <c r="L857" s="124"/>
      <c r="M857" s="124"/>
      <c r="N857" s="124"/>
      <c r="O857" s="124"/>
      <c r="P857" s="124"/>
      <c r="Q857" s="124"/>
      <c r="R857" s="124"/>
      <c r="S857" s="124"/>
      <c r="T857" s="124"/>
      <c r="U857" s="124"/>
      <c r="V857" s="124"/>
      <c r="W857" s="124"/>
      <c r="X857" s="124"/>
      <c r="Y857" s="124"/>
      <c r="Z857" s="124"/>
    </row>
    <row r="858" spans="1:26" ht="15.75" thickBot="1">
      <c r="A858" s="124"/>
      <c r="B858" s="124"/>
      <c r="C858" s="124"/>
      <c r="D858" s="124"/>
      <c r="E858" s="124"/>
      <c r="F858" s="124"/>
      <c r="G858" s="124"/>
      <c r="H858" s="124"/>
      <c r="I858" s="124"/>
      <c r="J858" s="124"/>
      <c r="K858" s="124"/>
      <c r="L858" s="124"/>
      <c r="M858" s="124"/>
      <c r="N858" s="124"/>
      <c r="O858" s="124"/>
      <c r="P858" s="124"/>
      <c r="Q858" s="124"/>
      <c r="R858" s="124"/>
      <c r="S858" s="124"/>
      <c r="T858" s="124"/>
      <c r="U858" s="124"/>
      <c r="V858" s="124"/>
      <c r="W858" s="124"/>
      <c r="X858" s="124"/>
      <c r="Y858" s="124"/>
      <c r="Z858" s="124"/>
    </row>
    <row r="859" spans="1:26" ht="15.75" thickBot="1">
      <c r="A859" s="124"/>
      <c r="B859" s="124"/>
      <c r="C859" s="124"/>
      <c r="D859" s="124"/>
      <c r="E859" s="124"/>
      <c r="F859" s="124"/>
      <c r="G859" s="124"/>
      <c r="H859" s="124"/>
      <c r="I859" s="124"/>
      <c r="J859" s="124"/>
      <c r="K859" s="124"/>
      <c r="L859" s="124"/>
      <c r="M859" s="124"/>
      <c r="N859" s="124"/>
      <c r="O859" s="124"/>
      <c r="P859" s="124"/>
      <c r="Q859" s="124"/>
      <c r="R859" s="124"/>
      <c r="S859" s="124"/>
      <c r="T859" s="124"/>
      <c r="U859" s="124"/>
      <c r="V859" s="124"/>
      <c r="W859" s="124"/>
      <c r="X859" s="124"/>
      <c r="Y859" s="124"/>
      <c r="Z859" s="124"/>
    </row>
    <row r="860" spans="1:26" ht="15.75" thickBot="1">
      <c r="A860" s="124"/>
      <c r="B860" s="124"/>
      <c r="C860" s="124"/>
      <c r="D860" s="124"/>
      <c r="E860" s="124"/>
      <c r="F860" s="124"/>
      <c r="G860" s="124"/>
      <c r="H860" s="124"/>
      <c r="I860" s="124"/>
      <c r="J860" s="124"/>
      <c r="K860" s="124"/>
      <c r="L860" s="124"/>
      <c r="M860" s="124"/>
      <c r="N860" s="124"/>
      <c r="O860" s="124"/>
      <c r="P860" s="124"/>
      <c r="Q860" s="124"/>
      <c r="R860" s="124"/>
      <c r="S860" s="124"/>
      <c r="T860" s="124"/>
      <c r="U860" s="124"/>
      <c r="V860" s="124"/>
      <c r="W860" s="124"/>
      <c r="X860" s="124"/>
      <c r="Y860" s="124"/>
      <c r="Z860" s="124"/>
    </row>
    <row r="861" spans="1:26" ht="15.75" thickBot="1">
      <c r="A861" s="124"/>
      <c r="B861" s="124"/>
      <c r="C861" s="124"/>
      <c r="D861" s="124"/>
      <c r="E861" s="124"/>
      <c r="F861" s="124"/>
      <c r="G861" s="124"/>
      <c r="H861" s="124"/>
      <c r="I861" s="124"/>
      <c r="J861" s="124"/>
      <c r="K861" s="124"/>
      <c r="L861" s="124"/>
      <c r="M861" s="124"/>
      <c r="N861" s="124"/>
      <c r="O861" s="124"/>
      <c r="P861" s="124"/>
      <c r="Q861" s="124"/>
      <c r="R861" s="124"/>
      <c r="S861" s="124"/>
      <c r="T861" s="124"/>
      <c r="U861" s="124"/>
      <c r="V861" s="124"/>
      <c r="W861" s="124"/>
      <c r="X861" s="124"/>
      <c r="Y861" s="124"/>
      <c r="Z861" s="124"/>
    </row>
    <row r="862" spans="1:26" ht="15.75" thickBot="1">
      <c r="A862" s="124"/>
      <c r="B862" s="124"/>
      <c r="C862" s="124"/>
      <c r="D862" s="124"/>
      <c r="E862" s="124"/>
      <c r="F862" s="124"/>
      <c r="G862" s="124"/>
      <c r="H862" s="124"/>
      <c r="I862" s="124"/>
      <c r="J862" s="124"/>
      <c r="K862" s="124"/>
      <c r="L862" s="124"/>
      <c r="M862" s="124"/>
      <c r="N862" s="124"/>
      <c r="O862" s="124"/>
      <c r="P862" s="124"/>
      <c r="Q862" s="124"/>
      <c r="R862" s="124"/>
      <c r="S862" s="124"/>
      <c r="T862" s="124"/>
      <c r="U862" s="124"/>
      <c r="V862" s="124"/>
      <c r="W862" s="124"/>
      <c r="X862" s="124"/>
      <c r="Y862" s="124"/>
      <c r="Z862" s="124"/>
    </row>
    <row r="863" spans="1:26" ht="15.75" thickBot="1">
      <c r="A863" s="124"/>
      <c r="B863" s="124"/>
      <c r="C863" s="124"/>
      <c r="D863" s="124"/>
      <c r="E863" s="124"/>
      <c r="F863" s="124"/>
      <c r="G863" s="124"/>
      <c r="H863" s="124"/>
      <c r="I863" s="124"/>
      <c r="J863" s="124"/>
      <c r="K863" s="124"/>
      <c r="L863" s="124"/>
      <c r="M863" s="124"/>
      <c r="N863" s="124"/>
      <c r="O863" s="124"/>
      <c r="P863" s="124"/>
      <c r="Q863" s="124"/>
      <c r="R863" s="124"/>
      <c r="S863" s="124"/>
      <c r="T863" s="124"/>
      <c r="U863" s="124"/>
      <c r="V863" s="124"/>
      <c r="W863" s="124"/>
      <c r="X863" s="124"/>
      <c r="Y863" s="124"/>
      <c r="Z863" s="124"/>
    </row>
    <row r="864" spans="1:26" ht="15.75" thickBot="1">
      <c r="A864" s="124"/>
      <c r="B864" s="124"/>
      <c r="C864" s="124"/>
      <c r="D864" s="124"/>
      <c r="E864" s="124"/>
      <c r="F864" s="124"/>
      <c r="G864" s="124"/>
      <c r="H864" s="124"/>
      <c r="I864" s="124"/>
      <c r="J864" s="124"/>
      <c r="K864" s="124"/>
      <c r="L864" s="124"/>
      <c r="M864" s="124"/>
      <c r="N864" s="124"/>
      <c r="O864" s="124"/>
      <c r="P864" s="124"/>
      <c r="Q864" s="124"/>
      <c r="R864" s="124"/>
      <c r="S864" s="124"/>
      <c r="T864" s="124"/>
      <c r="U864" s="124"/>
      <c r="V864" s="124"/>
      <c r="W864" s="124"/>
      <c r="X864" s="124"/>
      <c r="Y864" s="124"/>
      <c r="Z864" s="124"/>
    </row>
    <row r="865" spans="1:26" ht="15.75" thickBot="1">
      <c r="A865" s="124"/>
      <c r="B865" s="124"/>
      <c r="C865" s="124"/>
      <c r="D865" s="124"/>
      <c r="E865" s="124"/>
      <c r="F865" s="124"/>
      <c r="G865" s="124"/>
      <c r="H865" s="124"/>
      <c r="I865" s="124"/>
      <c r="J865" s="124"/>
      <c r="K865" s="124"/>
      <c r="L865" s="124"/>
      <c r="M865" s="124"/>
      <c r="N865" s="124"/>
      <c r="O865" s="124"/>
      <c r="P865" s="124"/>
      <c r="Q865" s="124"/>
      <c r="R865" s="124"/>
      <c r="S865" s="124"/>
      <c r="T865" s="124"/>
      <c r="U865" s="124"/>
      <c r="V865" s="124"/>
      <c r="W865" s="124"/>
      <c r="X865" s="124"/>
      <c r="Y865" s="124"/>
      <c r="Z865" s="124"/>
    </row>
    <row r="866" spans="1:26" ht="15.75" thickBot="1">
      <c r="A866" s="124"/>
      <c r="B866" s="124"/>
      <c r="C866" s="124"/>
      <c r="D866" s="124"/>
      <c r="E866" s="124"/>
      <c r="F866" s="124"/>
      <c r="G866" s="124"/>
      <c r="H866" s="124"/>
      <c r="I866" s="124"/>
      <c r="J866" s="124"/>
      <c r="K866" s="124"/>
      <c r="L866" s="124"/>
      <c r="M866" s="124"/>
      <c r="N866" s="124"/>
      <c r="O866" s="124"/>
      <c r="P866" s="124"/>
      <c r="Q866" s="124"/>
      <c r="R866" s="124"/>
      <c r="S866" s="124"/>
      <c r="T866" s="124"/>
      <c r="U866" s="124"/>
      <c r="V866" s="124"/>
      <c r="W866" s="124"/>
      <c r="X866" s="124"/>
      <c r="Y866" s="124"/>
      <c r="Z866" s="124"/>
    </row>
    <row r="867" spans="1:26" ht="15.75" thickBot="1">
      <c r="A867" s="124"/>
      <c r="B867" s="124"/>
      <c r="C867" s="124"/>
      <c r="D867" s="124"/>
      <c r="E867" s="124"/>
      <c r="F867" s="124"/>
      <c r="G867" s="124"/>
      <c r="H867" s="124"/>
      <c r="I867" s="124"/>
      <c r="J867" s="124"/>
      <c r="K867" s="124"/>
      <c r="L867" s="124"/>
      <c r="M867" s="124"/>
      <c r="N867" s="124"/>
      <c r="O867" s="124"/>
      <c r="P867" s="124"/>
      <c r="Q867" s="124"/>
      <c r="R867" s="124"/>
      <c r="S867" s="124"/>
      <c r="T867" s="124"/>
      <c r="U867" s="124"/>
      <c r="V867" s="124"/>
      <c r="W867" s="124"/>
      <c r="X867" s="124"/>
      <c r="Y867" s="124"/>
      <c r="Z867" s="124"/>
    </row>
    <row r="868" spans="1:26" ht="15.75" thickBot="1">
      <c r="A868" s="124"/>
      <c r="B868" s="124"/>
      <c r="C868" s="124"/>
      <c r="D868" s="124"/>
      <c r="E868" s="124"/>
      <c r="F868" s="124"/>
      <c r="G868" s="124"/>
      <c r="H868" s="124"/>
      <c r="I868" s="124"/>
      <c r="J868" s="124"/>
      <c r="K868" s="124"/>
      <c r="L868" s="124"/>
      <c r="M868" s="124"/>
      <c r="N868" s="124"/>
      <c r="O868" s="124"/>
      <c r="P868" s="124"/>
      <c r="Q868" s="124"/>
      <c r="R868" s="124"/>
      <c r="S868" s="124"/>
      <c r="T868" s="124"/>
      <c r="U868" s="124"/>
      <c r="V868" s="124"/>
      <c r="W868" s="124"/>
      <c r="X868" s="124"/>
      <c r="Y868" s="124"/>
      <c r="Z868" s="124"/>
    </row>
    <row r="869" spans="1:26" ht="15.75" thickBot="1">
      <c r="A869" s="124"/>
      <c r="B869" s="124"/>
      <c r="C869" s="124"/>
      <c r="D869" s="124"/>
      <c r="E869" s="124"/>
      <c r="F869" s="124"/>
      <c r="G869" s="124"/>
      <c r="H869" s="124"/>
      <c r="I869" s="124"/>
      <c r="J869" s="124"/>
      <c r="K869" s="124"/>
      <c r="L869" s="124"/>
      <c r="M869" s="124"/>
      <c r="N869" s="124"/>
      <c r="O869" s="124"/>
      <c r="P869" s="124"/>
      <c r="Q869" s="124"/>
      <c r="R869" s="124"/>
      <c r="S869" s="124"/>
      <c r="T869" s="124"/>
      <c r="U869" s="124"/>
      <c r="V869" s="124"/>
      <c r="W869" s="124"/>
      <c r="X869" s="124"/>
      <c r="Y869" s="124"/>
      <c r="Z869" s="124"/>
    </row>
    <row r="870" spans="1:26" ht="15.75" thickBot="1">
      <c r="A870" s="124"/>
      <c r="B870" s="124"/>
      <c r="C870" s="124"/>
      <c r="D870" s="124"/>
      <c r="E870" s="124"/>
      <c r="F870" s="124"/>
      <c r="G870" s="124"/>
      <c r="H870" s="124"/>
      <c r="I870" s="124"/>
      <c r="J870" s="124"/>
      <c r="K870" s="124"/>
      <c r="L870" s="124"/>
      <c r="M870" s="124"/>
      <c r="N870" s="124"/>
      <c r="O870" s="124"/>
      <c r="P870" s="124"/>
      <c r="Q870" s="124"/>
      <c r="R870" s="124"/>
      <c r="S870" s="124"/>
      <c r="T870" s="124"/>
      <c r="U870" s="124"/>
      <c r="V870" s="124"/>
      <c r="W870" s="124"/>
      <c r="X870" s="124"/>
      <c r="Y870" s="124"/>
      <c r="Z870" s="124"/>
    </row>
    <row r="871" spans="1:26" ht="15.75" thickBot="1">
      <c r="A871" s="124"/>
      <c r="B871" s="124"/>
      <c r="C871" s="124"/>
      <c r="D871" s="124"/>
      <c r="E871" s="124"/>
      <c r="F871" s="124"/>
      <c r="G871" s="124"/>
      <c r="H871" s="124"/>
      <c r="I871" s="124"/>
      <c r="J871" s="124"/>
      <c r="K871" s="124"/>
      <c r="L871" s="124"/>
      <c r="M871" s="124"/>
      <c r="N871" s="124"/>
      <c r="O871" s="124"/>
      <c r="P871" s="124"/>
      <c r="Q871" s="124"/>
      <c r="R871" s="124"/>
      <c r="S871" s="124"/>
      <c r="T871" s="124"/>
      <c r="U871" s="124"/>
      <c r="V871" s="124"/>
      <c r="W871" s="124"/>
      <c r="X871" s="124"/>
      <c r="Y871" s="124"/>
      <c r="Z871" s="124"/>
    </row>
    <row r="872" spans="1:26" ht="15.75" thickBot="1">
      <c r="A872" s="124"/>
      <c r="B872" s="124"/>
      <c r="C872" s="124"/>
      <c r="D872" s="124"/>
      <c r="E872" s="124"/>
      <c r="F872" s="124"/>
      <c r="G872" s="124"/>
      <c r="H872" s="124"/>
      <c r="I872" s="124"/>
      <c r="J872" s="124"/>
      <c r="K872" s="124"/>
      <c r="L872" s="124"/>
      <c r="M872" s="124"/>
      <c r="N872" s="124"/>
      <c r="O872" s="124"/>
      <c r="P872" s="124"/>
      <c r="Q872" s="124"/>
      <c r="R872" s="124"/>
      <c r="S872" s="124"/>
      <c r="T872" s="124"/>
      <c r="U872" s="124"/>
      <c r="V872" s="124"/>
      <c r="W872" s="124"/>
      <c r="X872" s="124"/>
      <c r="Y872" s="124"/>
      <c r="Z872" s="124"/>
    </row>
    <row r="873" spans="1:26" ht="15.75" thickBot="1">
      <c r="A873" s="124"/>
      <c r="B873" s="124"/>
      <c r="C873" s="124"/>
      <c r="D873" s="124"/>
      <c r="E873" s="124"/>
      <c r="F873" s="124"/>
      <c r="G873" s="124"/>
      <c r="H873" s="124"/>
      <c r="I873" s="124"/>
      <c r="J873" s="124"/>
      <c r="K873" s="124"/>
      <c r="L873" s="124"/>
      <c r="M873" s="124"/>
      <c r="N873" s="124"/>
      <c r="O873" s="124"/>
      <c r="P873" s="124"/>
      <c r="Q873" s="124"/>
      <c r="R873" s="124"/>
      <c r="S873" s="124"/>
      <c r="T873" s="124"/>
      <c r="U873" s="124"/>
      <c r="V873" s="124"/>
      <c r="W873" s="124"/>
      <c r="X873" s="124"/>
      <c r="Y873" s="124"/>
      <c r="Z873" s="124"/>
    </row>
    <row r="874" spans="1:26" ht="15.75" thickBot="1">
      <c r="A874" s="124"/>
      <c r="B874" s="124"/>
      <c r="C874" s="124"/>
      <c r="D874" s="124"/>
      <c r="E874" s="124"/>
      <c r="F874" s="124"/>
      <c r="G874" s="124"/>
      <c r="H874" s="124"/>
      <c r="I874" s="124"/>
      <c r="J874" s="124"/>
      <c r="K874" s="124"/>
      <c r="L874" s="124"/>
      <c r="M874" s="124"/>
      <c r="N874" s="124"/>
      <c r="O874" s="124"/>
      <c r="P874" s="124"/>
      <c r="Q874" s="124"/>
      <c r="R874" s="124"/>
      <c r="S874" s="124"/>
      <c r="T874" s="124"/>
      <c r="U874" s="124"/>
      <c r="V874" s="124"/>
      <c r="W874" s="124"/>
      <c r="X874" s="124"/>
      <c r="Y874" s="124"/>
      <c r="Z874" s="124"/>
    </row>
    <row r="875" spans="1:26" ht="15.75" thickBot="1">
      <c r="A875" s="124"/>
      <c r="B875" s="124"/>
      <c r="C875" s="124"/>
      <c r="D875" s="124"/>
      <c r="E875" s="124"/>
      <c r="F875" s="124"/>
      <c r="G875" s="124"/>
      <c r="H875" s="124"/>
      <c r="I875" s="124"/>
      <c r="J875" s="124"/>
      <c r="K875" s="124"/>
      <c r="L875" s="124"/>
      <c r="M875" s="124"/>
      <c r="N875" s="124"/>
      <c r="O875" s="124"/>
      <c r="P875" s="124"/>
      <c r="Q875" s="124"/>
      <c r="R875" s="124"/>
      <c r="S875" s="124"/>
      <c r="T875" s="124"/>
      <c r="U875" s="124"/>
      <c r="V875" s="124"/>
      <c r="W875" s="124"/>
      <c r="X875" s="124"/>
      <c r="Y875" s="124"/>
      <c r="Z875" s="124"/>
    </row>
    <row r="876" spans="1:26" ht="15.75" thickBot="1">
      <c r="A876" s="124"/>
      <c r="B876" s="124"/>
      <c r="C876" s="124"/>
      <c r="D876" s="124"/>
      <c r="E876" s="124"/>
      <c r="F876" s="124"/>
      <c r="G876" s="124"/>
      <c r="H876" s="124"/>
      <c r="I876" s="124"/>
      <c r="J876" s="124"/>
      <c r="K876" s="124"/>
      <c r="L876" s="124"/>
      <c r="M876" s="124"/>
      <c r="N876" s="124"/>
      <c r="O876" s="124"/>
      <c r="P876" s="124"/>
      <c r="Q876" s="124"/>
      <c r="R876" s="124"/>
      <c r="S876" s="124"/>
      <c r="T876" s="124"/>
      <c r="U876" s="124"/>
      <c r="V876" s="124"/>
      <c r="W876" s="124"/>
      <c r="X876" s="124"/>
      <c r="Y876" s="124"/>
      <c r="Z876" s="124"/>
    </row>
    <row r="877" spans="1:26" ht="15.75" thickBot="1">
      <c r="A877" s="124"/>
      <c r="B877" s="124"/>
      <c r="C877" s="124"/>
      <c r="D877" s="124"/>
      <c r="E877" s="124"/>
      <c r="F877" s="124"/>
      <c r="G877" s="124"/>
      <c r="H877" s="124"/>
      <c r="I877" s="124"/>
      <c r="J877" s="124"/>
      <c r="K877" s="124"/>
      <c r="L877" s="124"/>
      <c r="M877" s="124"/>
      <c r="N877" s="124"/>
      <c r="O877" s="124"/>
      <c r="P877" s="124"/>
      <c r="Q877" s="124"/>
      <c r="R877" s="124"/>
      <c r="S877" s="124"/>
      <c r="T877" s="124"/>
      <c r="U877" s="124"/>
      <c r="V877" s="124"/>
      <c r="W877" s="124"/>
      <c r="X877" s="124"/>
      <c r="Y877" s="124"/>
      <c r="Z877" s="124"/>
    </row>
    <row r="878" spans="1:26" ht="15.75" thickBot="1">
      <c r="A878" s="124"/>
      <c r="B878" s="124"/>
      <c r="C878" s="124"/>
      <c r="D878" s="124"/>
      <c r="E878" s="124"/>
      <c r="F878" s="124"/>
      <c r="G878" s="124"/>
      <c r="H878" s="124"/>
      <c r="I878" s="124"/>
      <c r="J878" s="124"/>
      <c r="K878" s="124"/>
      <c r="L878" s="124"/>
      <c r="M878" s="124"/>
      <c r="N878" s="124"/>
      <c r="O878" s="124"/>
      <c r="P878" s="124"/>
      <c r="Q878" s="124"/>
      <c r="R878" s="124"/>
      <c r="S878" s="124"/>
      <c r="T878" s="124"/>
      <c r="U878" s="124"/>
      <c r="V878" s="124"/>
      <c r="W878" s="124"/>
      <c r="X878" s="124"/>
      <c r="Y878" s="124"/>
      <c r="Z878" s="124"/>
    </row>
    <row r="879" spans="1:26" ht="15.75" thickBot="1">
      <c r="A879" s="124"/>
      <c r="B879" s="124"/>
      <c r="C879" s="124"/>
      <c r="D879" s="124"/>
      <c r="E879" s="124"/>
      <c r="F879" s="124"/>
      <c r="G879" s="124"/>
      <c r="H879" s="124"/>
      <c r="I879" s="124"/>
      <c r="J879" s="124"/>
      <c r="K879" s="124"/>
      <c r="L879" s="124"/>
      <c r="M879" s="124"/>
      <c r="N879" s="124"/>
      <c r="O879" s="124"/>
      <c r="P879" s="124"/>
      <c r="Q879" s="124"/>
      <c r="R879" s="124"/>
      <c r="S879" s="124"/>
      <c r="T879" s="124"/>
      <c r="U879" s="124"/>
      <c r="V879" s="124"/>
      <c r="W879" s="124"/>
      <c r="X879" s="124"/>
      <c r="Y879" s="124"/>
      <c r="Z879" s="124"/>
    </row>
    <row r="880" spans="1:26" ht="15.75" thickBot="1">
      <c r="A880" s="124"/>
      <c r="B880" s="124"/>
      <c r="C880" s="124"/>
      <c r="D880" s="124"/>
      <c r="E880" s="124"/>
      <c r="F880" s="124"/>
      <c r="G880" s="124"/>
      <c r="H880" s="124"/>
      <c r="I880" s="124"/>
      <c r="J880" s="124"/>
      <c r="K880" s="124"/>
      <c r="L880" s="124"/>
      <c r="M880" s="124"/>
      <c r="N880" s="124"/>
      <c r="O880" s="124"/>
      <c r="P880" s="124"/>
      <c r="Q880" s="124"/>
      <c r="R880" s="124"/>
      <c r="S880" s="124"/>
      <c r="T880" s="124"/>
      <c r="U880" s="124"/>
      <c r="V880" s="124"/>
      <c r="W880" s="124"/>
      <c r="X880" s="124"/>
      <c r="Y880" s="124"/>
      <c r="Z880" s="124"/>
    </row>
    <row r="881" spans="1:26" ht="15.75" thickBot="1">
      <c r="A881" s="124"/>
      <c r="B881" s="124"/>
      <c r="C881" s="124"/>
      <c r="D881" s="124"/>
      <c r="E881" s="124"/>
      <c r="F881" s="124"/>
      <c r="G881" s="124"/>
      <c r="H881" s="124"/>
      <c r="I881" s="124"/>
      <c r="J881" s="124"/>
      <c r="K881" s="124"/>
      <c r="L881" s="124"/>
      <c r="M881" s="124"/>
      <c r="N881" s="124"/>
      <c r="O881" s="124"/>
      <c r="P881" s="124"/>
      <c r="Q881" s="124"/>
      <c r="R881" s="124"/>
      <c r="S881" s="124"/>
      <c r="T881" s="124"/>
      <c r="U881" s="124"/>
      <c r="V881" s="124"/>
      <c r="W881" s="124"/>
      <c r="X881" s="124"/>
      <c r="Y881" s="124"/>
      <c r="Z881" s="124"/>
    </row>
    <row r="882" spans="1:26" ht="15.75" thickBot="1">
      <c r="A882" s="124"/>
      <c r="B882" s="124"/>
      <c r="C882" s="124"/>
      <c r="D882" s="124"/>
      <c r="E882" s="124"/>
      <c r="F882" s="124"/>
      <c r="G882" s="124"/>
      <c r="H882" s="124"/>
      <c r="I882" s="124"/>
      <c r="J882" s="124"/>
      <c r="K882" s="124"/>
      <c r="L882" s="124"/>
      <c r="M882" s="124"/>
      <c r="N882" s="124"/>
      <c r="O882" s="124"/>
      <c r="P882" s="124"/>
      <c r="Q882" s="124"/>
      <c r="R882" s="124"/>
      <c r="S882" s="124"/>
      <c r="T882" s="124"/>
      <c r="U882" s="124"/>
      <c r="V882" s="124"/>
      <c r="W882" s="124"/>
      <c r="X882" s="124"/>
      <c r="Y882" s="124"/>
      <c r="Z882" s="124"/>
    </row>
    <row r="883" spans="1:26" ht="15.75" thickBot="1">
      <c r="A883" s="124"/>
      <c r="B883" s="124"/>
      <c r="C883" s="124"/>
      <c r="D883" s="124"/>
      <c r="E883" s="124"/>
      <c r="F883" s="124"/>
      <c r="G883" s="124"/>
      <c r="H883" s="124"/>
      <c r="I883" s="124"/>
      <c r="J883" s="124"/>
      <c r="K883" s="124"/>
      <c r="L883" s="124"/>
      <c r="M883" s="124"/>
      <c r="N883" s="124"/>
      <c r="O883" s="124"/>
      <c r="P883" s="124"/>
      <c r="Q883" s="124"/>
      <c r="R883" s="124"/>
      <c r="S883" s="124"/>
      <c r="T883" s="124"/>
      <c r="U883" s="124"/>
      <c r="V883" s="124"/>
      <c r="W883" s="124"/>
      <c r="X883" s="124"/>
      <c r="Y883" s="124"/>
      <c r="Z883" s="124"/>
    </row>
    <row r="884" spans="1:26" ht="15.75" thickBot="1">
      <c r="A884" s="124"/>
      <c r="B884" s="124"/>
      <c r="C884" s="124"/>
      <c r="D884" s="124"/>
      <c r="E884" s="124"/>
      <c r="F884" s="124"/>
      <c r="G884" s="124"/>
      <c r="H884" s="124"/>
      <c r="I884" s="124"/>
      <c r="J884" s="124"/>
      <c r="K884" s="124"/>
      <c r="L884" s="124"/>
      <c r="M884" s="124"/>
      <c r="N884" s="124"/>
      <c r="O884" s="124"/>
      <c r="P884" s="124"/>
      <c r="Q884" s="124"/>
      <c r="R884" s="124"/>
      <c r="S884" s="124"/>
      <c r="T884" s="124"/>
      <c r="U884" s="124"/>
      <c r="V884" s="124"/>
      <c r="W884" s="124"/>
      <c r="X884" s="124"/>
      <c r="Y884" s="124"/>
      <c r="Z884" s="124"/>
    </row>
    <row r="885" spans="1:26" ht="15.75" thickBot="1">
      <c r="A885" s="124"/>
      <c r="B885" s="124"/>
      <c r="C885" s="124"/>
      <c r="D885" s="124"/>
      <c r="E885" s="124"/>
      <c r="F885" s="124"/>
      <c r="G885" s="124"/>
      <c r="H885" s="124"/>
      <c r="I885" s="124"/>
      <c r="J885" s="124"/>
      <c r="K885" s="124"/>
      <c r="L885" s="124"/>
      <c r="M885" s="124"/>
      <c r="N885" s="124"/>
      <c r="O885" s="124"/>
      <c r="P885" s="124"/>
      <c r="Q885" s="124"/>
      <c r="R885" s="124"/>
      <c r="S885" s="124"/>
      <c r="T885" s="124"/>
      <c r="U885" s="124"/>
      <c r="V885" s="124"/>
      <c r="W885" s="124"/>
      <c r="X885" s="124"/>
      <c r="Y885" s="124"/>
      <c r="Z885" s="124"/>
    </row>
    <row r="886" spans="1:26" ht="15.75" thickBot="1">
      <c r="A886" s="124"/>
      <c r="B886" s="124"/>
      <c r="C886" s="124"/>
      <c r="D886" s="124"/>
      <c r="E886" s="124"/>
      <c r="F886" s="124"/>
      <c r="G886" s="124"/>
      <c r="H886" s="124"/>
      <c r="I886" s="124"/>
      <c r="J886" s="124"/>
      <c r="K886" s="124"/>
      <c r="L886" s="124"/>
      <c r="M886" s="124"/>
      <c r="N886" s="124"/>
      <c r="O886" s="124"/>
      <c r="P886" s="124"/>
      <c r="Q886" s="124"/>
      <c r="R886" s="124"/>
      <c r="S886" s="124"/>
      <c r="T886" s="124"/>
      <c r="U886" s="124"/>
      <c r="V886" s="124"/>
      <c r="W886" s="124"/>
      <c r="X886" s="124"/>
      <c r="Y886" s="124"/>
      <c r="Z886" s="124"/>
    </row>
    <row r="887" spans="1:26" ht="15.75" thickBot="1">
      <c r="A887" s="124"/>
      <c r="B887" s="124"/>
      <c r="C887" s="124"/>
      <c r="D887" s="124"/>
      <c r="E887" s="124"/>
      <c r="F887" s="124"/>
      <c r="G887" s="124"/>
      <c r="H887" s="124"/>
      <c r="I887" s="124"/>
      <c r="J887" s="124"/>
      <c r="K887" s="124"/>
      <c r="L887" s="124"/>
      <c r="M887" s="124"/>
      <c r="N887" s="124"/>
      <c r="O887" s="124"/>
      <c r="P887" s="124"/>
      <c r="Q887" s="124"/>
      <c r="R887" s="124"/>
      <c r="S887" s="124"/>
      <c r="T887" s="124"/>
      <c r="U887" s="124"/>
      <c r="V887" s="124"/>
      <c r="W887" s="124"/>
      <c r="X887" s="124"/>
      <c r="Y887" s="124"/>
      <c r="Z887" s="124"/>
    </row>
    <row r="888" spans="1:26" ht="15.75" thickBot="1">
      <c r="A888" s="124"/>
      <c r="B888" s="124"/>
      <c r="C888" s="124"/>
      <c r="D888" s="124"/>
      <c r="E888" s="124"/>
      <c r="F888" s="124"/>
      <c r="G888" s="124"/>
      <c r="H888" s="124"/>
      <c r="I888" s="124"/>
      <c r="J888" s="124"/>
      <c r="K888" s="124"/>
      <c r="L888" s="124"/>
      <c r="M888" s="124"/>
      <c r="N888" s="124"/>
      <c r="O888" s="124"/>
      <c r="P888" s="124"/>
      <c r="Q888" s="124"/>
      <c r="R888" s="124"/>
      <c r="S888" s="124"/>
      <c r="T888" s="124"/>
      <c r="U888" s="124"/>
      <c r="V888" s="124"/>
      <c r="W888" s="124"/>
      <c r="X888" s="124"/>
      <c r="Y888" s="124"/>
      <c r="Z888" s="124"/>
    </row>
    <row r="889" spans="1:26" ht="15.75" thickBot="1">
      <c r="A889" s="124"/>
      <c r="B889" s="124"/>
      <c r="C889" s="124"/>
      <c r="D889" s="124"/>
      <c r="E889" s="124"/>
      <c r="F889" s="124"/>
      <c r="G889" s="124"/>
      <c r="H889" s="124"/>
      <c r="I889" s="124"/>
      <c r="J889" s="124"/>
      <c r="K889" s="124"/>
      <c r="L889" s="124"/>
      <c r="M889" s="124"/>
      <c r="N889" s="124"/>
      <c r="O889" s="124"/>
      <c r="P889" s="124"/>
      <c r="Q889" s="124"/>
      <c r="R889" s="124"/>
      <c r="S889" s="124"/>
      <c r="T889" s="124"/>
      <c r="U889" s="124"/>
      <c r="V889" s="124"/>
      <c r="W889" s="124"/>
      <c r="X889" s="124"/>
      <c r="Y889" s="124"/>
      <c r="Z889" s="124"/>
    </row>
    <row r="890" spans="1:26" ht="15.75" thickBot="1">
      <c r="A890" s="124"/>
      <c r="B890" s="124"/>
      <c r="C890" s="124"/>
      <c r="D890" s="124"/>
      <c r="E890" s="124"/>
      <c r="F890" s="124"/>
      <c r="G890" s="124"/>
      <c r="H890" s="124"/>
      <c r="I890" s="124"/>
      <c r="J890" s="124"/>
      <c r="K890" s="124"/>
      <c r="L890" s="124"/>
      <c r="M890" s="124"/>
      <c r="N890" s="124"/>
      <c r="O890" s="124"/>
      <c r="P890" s="124"/>
      <c r="Q890" s="124"/>
      <c r="R890" s="124"/>
      <c r="S890" s="124"/>
      <c r="T890" s="124"/>
      <c r="U890" s="124"/>
      <c r="V890" s="124"/>
      <c r="W890" s="124"/>
      <c r="X890" s="124"/>
      <c r="Y890" s="124"/>
      <c r="Z890" s="124"/>
    </row>
    <row r="891" spans="1:26" ht="15.75" thickBot="1">
      <c r="A891" s="124"/>
      <c r="B891" s="124"/>
      <c r="C891" s="124"/>
      <c r="D891" s="124"/>
      <c r="E891" s="124"/>
      <c r="F891" s="124"/>
      <c r="G891" s="124"/>
      <c r="H891" s="124"/>
      <c r="I891" s="124"/>
      <c r="J891" s="124"/>
      <c r="K891" s="124"/>
      <c r="L891" s="124"/>
      <c r="M891" s="124"/>
      <c r="N891" s="124"/>
      <c r="O891" s="124"/>
      <c r="P891" s="124"/>
      <c r="Q891" s="124"/>
      <c r="R891" s="124"/>
      <c r="S891" s="124"/>
      <c r="T891" s="124"/>
      <c r="U891" s="124"/>
      <c r="V891" s="124"/>
      <c r="W891" s="124"/>
      <c r="X891" s="124"/>
      <c r="Y891" s="124"/>
      <c r="Z891" s="124"/>
    </row>
    <row r="892" spans="1:26" ht="15.75" thickBot="1">
      <c r="A892" s="124"/>
      <c r="B892" s="124"/>
      <c r="C892" s="124"/>
      <c r="D892" s="124"/>
      <c r="E892" s="124"/>
      <c r="F892" s="124"/>
      <c r="G892" s="124"/>
      <c r="H892" s="124"/>
      <c r="I892" s="124"/>
      <c r="J892" s="124"/>
      <c r="K892" s="124"/>
      <c r="L892" s="124"/>
      <c r="M892" s="124"/>
      <c r="N892" s="124"/>
      <c r="O892" s="124"/>
      <c r="P892" s="124"/>
      <c r="Q892" s="124"/>
      <c r="R892" s="124"/>
      <c r="S892" s="124"/>
      <c r="T892" s="124"/>
      <c r="U892" s="124"/>
      <c r="V892" s="124"/>
      <c r="W892" s="124"/>
      <c r="X892" s="124"/>
      <c r="Y892" s="124"/>
      <c r="Z892" s="124"/>
    </row>
    <row r="893" spans="1:26" ht="15.75" thickBot="1">
      <c r="A893" s="124"/>
      <c r="B893" s="124"/>
      <c r="C893" s="124"/>
      <c r="D893" s="124"/>
      <c r="E893" s="124"/>
      <c r="F893" s="124"/>
      <c r="G893" s="124"/>
      <c r="H893" s="124"/>
      <c r="I893" s="124"/>
      <c r="J893" s="124"/>
      <c r="K893" s="124"/>
      <c r="L893" s="124"/>
      <c r="M893" s="124"/>
      <c r="N893" s="124"/>
      <c r="O893" s="124"/>
      <c r="P893" s="124"/>
      <c r="Q893" s="124"/>
      <c r="R893" s="124"/>
      <c r="S893" s="124"/>
      <c r="T893" s="124"/>
      <c r="U893" s="124"/>
      <c r="V893" s="124"/>
      <c r="W893" s="124"/>
      <c r="X893" s="124"/>
      <c r="Y893" s="124"/>
      <c r="Z893" s="124"/>
    </row>
    <row r="894" spans="1:26" ht="15.75" thickBot="1">
      <c r="A894" s="124"/>
      <c r="B894" s="124"/>
      <c r="C894" s="124"/>
      <c r="D894" s="124"/>
      <c r="E894" s="124"/>
      <c r="F894" s="124"/>
      <c r="G894" s="124"/>
      <c r="H894" s="124"/>
      <c r="I894" s="124"/>
      <c r="J894" s="124"/>
      <c r="K894" s="124"/>
      <c r="L894" s="124"/>
      <c r="M894" s="124"/>
      <c r="N894" s="124"/>
      <c r="O894" s="124"/>
      <c r="P894" s="124"/>
      <c r="Q894" s="124"/>
      <c r="R894" s="124"/>
      <c r="S894" s="124"/>
      <c r="T894" s="124"/>
      <c r="U894" s="124"/>
      <c r="V894" s="124"/>
      <c r="W894" s="124"/>
      <c r="X894" s="124"/>
      <c r="Y894" s="124"/>
      <c r="Z894" s="124"/>
    </row>
    <row r="895" spans="1:26" ht="15.75" thickBot="1">
      <c r="A895" s="124"/>
      <c r="B895" s="124"/>
      <c r="C895" s="124"/>
      <c r="D895" s="124"/>
      <c r="E895" s="124"/>
      <c r="F895" s="124"/>
      <c r="G895" s="124"/>
      <c r="H895" s="124"/>
      <c r="I895" s="124"/>
      <c r="J895" s="124"/>
      <c r="K895" s="124"/>
      <c r="L895" s="124"/>
      <c r="M895" s="124"/>
      <c r="N895" s="124"/>
      <c r="O895" s="124"/>
      <c r="P895" s="124"/>
      <c r="Q895" s="124"/>
      <c r="R895" s="124"/>
      <c r="S895" s="124"/>
      <c r="T895" s="124"/>
      <c r="U895" s="124"/>
      <c r="V895" s="124"/>
      <c r="W895" s="124"/>
      <c r="X895" s="124"/>
      <c r="Y895" s="124"/>
      <c r="Z895" s="124"/>
    </row>
  </sheetData>
  <mergeCells count="6">
    <mergeCell ref="B115:T115"/>
    <mergeCell ref="C2:R2"/>
    <mergeCell ref="B3:T3"/>
    <mergeCell ref="C20:R20"/>
    <mergeCell ref="C51:R51"/>
    <mergeCell ref="B114:T114"/>
  </mergeCells>
  <pageMargins left="0.511811024" right="0.511811024" top="0.78740157499999996" bottom="0.78740157499999996" header="0.31496062000000002" footer="0.31496062000000002"/>
  <pageSetup paperSize="9" scale="50" orientation="portrait" r:id="rId1"/>
  <rowBreaks count="11" manualBreakCount="11">
    <brk id="94" max="19" man="1"/>
    <brk id="121" max="19" man="1"/>
    <brk id="134" max="19" man="1"/>
    <brk id="150" max="19" man="1"/>
    <brk id="168" max="19" man="1"/>
    <brk id="188" max="19" man="1"/>
    <brk id="203" max="19" man="1"/>
    <brk id="227" max="19" man="1"/>
    <brk id="244" max="19" man="1"/>
    <brk id="264" max="19" man="1"/>
    <brk id="284" max="1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P105"/>
  <sheetViews>
    <sheetView view="pageBreakPreview" zoomScale="60" zoomScaleNormal="90" workbookViewId="0">
      <selection activeCell="H42" sqref="H42"/>
    </sheetView>
  </sheetViews>
  <sheetFormatPr defaultColWidth="8.85546875" defaultRowHeight="12.75"/>
  <cols>
    <col min="1" max="1" width="9.28515625" style="164" customWidth="1"/>
    <col min="2" max="2" width="12.42578125" style="164" customWidth="1"/>
    <col min="3" max="3" width="9.85546875" style="164" customWidth="1"/>
    <col min="4" max="4" width="95" style="10" customWidth="1"/>
    <col min="5" max="5" width="9.7109375" style="164" bestFit="1" customWidth="1"/>
    <col min="6" max="6" width="13.5703125" style="20" bestFit="1" customWidth="1"/>
    <col min="7" max="7" width="8.85546875" style="10"/>
    <col min="8" max="8" width="14.7109375" style="10" bestFit="1" customWidth="1"/>
    <col min="9" max="9" width="8.85546875" style="10"/>
    <col min="10" max="10" width="10.7109375" style="10" bestFit="1" customWidth="1"/>
    <col min="11" max="16384" width="8.85546875" style="10"/>
  </cols>
  <sheetData>
    <row r="1" spans="1:8" ht="16.5">
      <c r="A1" s="307" t="s">
        <v>102</v>
      </c>
      <c r="B1" s="307"/>
      <c r="C1" s="307"/>
      <c r="D1" s="307"/>
      <c r="E1" s="307"/>
      <c r="F1" s="307"/>
    </row>
    <row r="2" spans="1:8" ht="15">
      <c r="A2" s="162"/>
      <c r="B2" s="162"/>
      <c r="C2" s="162"/>
      <c r="D2" s="12"/>
      <c r="E2" s="162"/>
      <c r="F2" s="13"/>
    </row>
    <row r="3" spans="1:8" ht="15">
      <c r="A3" s="306" t="s">
        <v>106</v>
      </c>
      <c r="B3" s="306"/>
      <c r="C3" s="306"/>
      <c r="D3" s="306"/>
      <c r="E3" s="306"/>
      <c r="F3" s="306"/>
    </row>
    <row r="4" spans="1:8" ht="27" customHeight="1">
      <c r="A4" s="306" t="s">
        <v>251</v>
      </c>
      <c r="B4" s="306"/>
      <c r="C4" s="306"/>
      <c r="D4" s="306"/>
      <c r="E4" s="306"/>
      <c r="F4" s="306"/>
      <c r="G4" s="68"/>
      <c r="H4" s="68"/>
    </row>
    <row r="5" spans="1:8" ht="30" customHeight="1">
      <c r="A5" s="305" t="s">
        <v>366</v>
      </c>
      <c r="B5" s="305"/>
      <c r="C5" s="305"/>
      <c r="D5" s="305"/>
      <c r="E5" s="305"/>
      <c r="F5" s="305"/>
    </row>
    <row r="6" spans="1:8" ht="15">
      <c r="A6" s="162"/>
      <c r="B6" s="162"/>
      <c r="C6" s="162"/>
      <c r="D6" s="12"/>
      <c r="E6" s="162"/>
      <c r="F6" s="13"/>
    </row>
    <row r="7" spans="1:8" ht="34.15" customHeight="1">
      <c r="A7" s="163" t="s">
        <v>42</v>
      </c>
      <c r="B7" s="162" t="s">
        <v>0</v>
      </c>
      <c r="C7" s="162" t="s">
        <v>43</v>
      </c>
      <c r="D7" s="162" t="s">
        <v>220</v>
      </c>
      <c r="E7" s="162" t="s">
        <v>219</v>
      </c>
      <c r="F7" s="15" t="s">
        <v>2</v>
      </c>
    </row>
    <row r="8" spans="1:8" ht="30" customHeight="1"/>
    <row r="9" spans="1:8" ht="30" customHeight="1">
      <c r="A9" s="29" t="s">
        <v>350</v>
      </c>
      <c r="B9" s="309" t="s">
        <v>366</v>
      </c>
      <c r="C9" s="310"/>
      <c r="D9" s="310"/>
      <c r="E9" s="310"/>
      <c r="F9" s="311"/>
    </row>
    <row r="10" spans="1:8" ht="30" customHeight="1">
      <c r="A10" s="36" t="s">
        <v>351</v>
      </c>
      <c r="B10" s="36"/>
      <c r="C10" s="36"/>
      <c r="D10" s="37" t="s">
        <v>17</v>
      </c>
      <c r="E10" s="36"/>
      <c r="F10" s="38"/>
    </row>
    <row r="11" spans="1:8" ht="30" customHeight="1">
      <c r="A11" s="34" t="s">
        <v>367</v>
      </c>
      <c r="B11" s="34" t="s">
        <v>19</v>
      </c>
      <c r="C11" s="34" t="s">
        <v>7</v>
      </c>
      <c r="D11" s="28" t="s">
        <v>20</v>
      </c>
      <c r="E11" s="34" t="s">
        <v>16</v>
      </c>
      <c r="F11" s="35">
        <f>F12</f>
        <v>15963.73</v>
      </c>
      <c r="H11" s="20">
        <v>21014.159599999999</v>
      </c>
    </row>
    <row r="12" spans="1:8" ht="30" customHeight="1">
      <c r="A12" s="34"/>
      <c r="B12" s="34"/>
      <c r="C12" s="34"/>
      <c r="D12" s="28" t="s">
        <v>368</v>
      </c>
      <c r="E12" s="34"/>
      <c r="F12" s="35">
        <v>15963.73</v>
      </c>
      <c r="H12" s="10">
        <v>19096.73</v>
      </c>
    </row>
    <row r="13" spans="1:8" ht="30" customHeight="1">
      <c r="A13" s="26" t="s">
        <v>369</v>
      </c>
      <c r="B13" s="26" t="s">
        <v>32</v>
      </c>
      <c r="C13" s="26" t="s">
        <v>7</v>
      </c>
      <c r="D13" s="25" t="s">
        <v>33</v>
      </c>
      <c r="E13" s="26" t="s">
        <v>16</v>
      </c>
      <c r="F13" s="27">
        <f>F14</f>
        <v>15963.73</v>
      </c>
    </row>
    <row r="14" spans="1:8" ht="30" customHeight="1">
      <c r="D14" s="10" t="str">
        <f>D12</f>
        <v>Av. Comendador Dante Carraro =</v>
      </c>
      <c r="F14" s="20">
        <f>F11</f>
        <v>15963.73</v>
      </c>
      <c r="H14" s="64">
        <f>H12-H22</f>
        <v>15963.73</v>
      </c>
    </row>
    <row r="15" spans="1:8" ht="30" customHeight="1">
      <c r="A15" s="164" t="s">
        <v>370</v>
      </c>
      <c r="B15" s="164" t="s">
        <v>39</v>
      </c>
      <c r="C15" s="164" t="s">
        <v>7</v>
      </c>
      <c r="D15" s="10" t="s">
        <v>46</v>
      </c>
      <c r="E15" s="164" t="s">
        <v>38</v>
      </c>
      <c r="F15" s="20">
        <f>F16</f>
        <v>798.19</v>
      </c>
    </row>
    <row r="16" spans="1:8" ht="30" customHeight="1">
      <c r="D16" s="10" t="s">
        <v>87</v>
      </c>
      <c r="F16" s="20">
        <f>ROUND(F11*0.05,2)</f>
        <v>798.19</v>
      </c>
    </row>
    <row r="17" spans="1:10" ht="30" customHeight="1">
      <c r="A17" s="164" t="s">
        <v>371</v>
      </c>
      <c r="B17" s="164">
        <v>57801</v>
      </c>
      <c r="C17" s="164" t="s">
        <v>36</v>
      </c>
      <c r="D17" s="10" t="s">
        <v>40</v>
      </c>
      <c r="E17" s="164" t="s">
        <v>38</v>
      </c>
      <c r="F17" s="20">
        <f>F18</f>
        <v>798.19</v>
      </c>
    </row>
    <row r="18" spans="1:10" ht="30" customHeight="1">
      <c r="D18" s="10" t="s">
        <v>212</v>
      </c>
      <c r="F18" s="20">
        <f>F15</f>
        <v>798.19</v>
      </c>
    </row>
    <row r="19" spans="1:10" ht="30" customHeight="1">
      <c r="A19" s="164" t="s">
        <v>372</v>
      </c>
      <c r="B19" s="164">
        <v>57807</v>
      </c>
      <c r="C19" s="164" t="s">
        <v>36</v>
      </c>
      <c r="D19" s="10" t="s">
        <v>41</v>
      </c>
      <c r="E19" s="164" t="s">
        <v>26</v>
      </c>
      <c r="F19" s="20">
        <f>F20</f>
        <v>11972.85</v>
      </c>
    </row>
    <row r="20" spans="1:10" ht="30" customHeight="1">
      <c r="D20" s="10" t="s">
        <v>359</v>
      </c>
      <c r="F20" s="20">
        <f>ROUND(F17*15,2)</f>
        <v>11972.85</v>
      </c>
    </row>
    <row r="21" spans="1:10" ht="30" customHeight="1">
      <c r="A21" s="16" t="s">
        <v>352</v>
      </c>
      <c r="B21" s="16"/>
      <c r="C21" s="16"/>
      <c r="D21" s="17" t="s">
        <v>88</v>
      </c>
      <c r="E21" s="16"/>
      <c r="F21" s="18"/>
    </row>
    <row r="22" spans="1:10" ht="30" customHeight="1">
      <c r="A22" s="26" t="s">
        <v>373</v>
      </c>
      <c r="B22" s="26" t="s">
        <v>19</v>
      </c>
      <c r="C22" s="26" t="s">
        <v>240</v>
      </c>
      <c r="D22" s="25" t="s">
        <v>20</v>
      </c>
      <c r="E22" s="26" t="s">
        <v>358</v>
      </c>
      <c r="F22" s="27">
        <f>F23</f>
        <v>3133</v>
      </c>
      <c r="H22" s="20">
        <v>3133</v>
      </c>
      <c r="J22" s="64">
        <f>H11-H22</f>
        <v>17881.159599999999</v>
      </c>
    </row>
    <row r="23" spans="1:10" ht="30" customHeight="1">
      <c r="A23" s="26"/>
      <c r="B23" s="26"/>
      <c r="C23" s="26"/>
      <c r="D23" s="25" t="s">
        <v>24</v>
      </c>
      <c r="E23" s="26"/>
      <c r="F23" s="27">
        <v>3133</v>
      </c>
    </row>
    <row r="24" spans="1:10" ht="30" customHeight="1">
      <c r="A24" s="26" t="s">
        <v>374</v>
      </c>
      <c r="B24" s="26" t="s">
        <v>27</v>
      </c>
      <c r="C24" s="26" t="s">
        <v>7</v>
      </c>
      <c r="D24" s="25" t="s">
        <v>28</v>
      </c>
      <c r="E24" s="26" t="s">
        <v>16</v>
      </c>
      <c r="F24" s="27">
        <f>F23</f>
        <v>3133</v>
      </c>
    </row>
    <row r="25" spans="1:10" ht="30" customHeight="1">
      <c r="A25" s="26"/>
      <c r="B25" s="26"/>
      <c r="C25" s="26"/>
      <c r="D25" s="25" t="s">
        <v>24</v>
      </c>
      <c r="E25" s="26"/>
      <c r="F25" s="27"/>
    </row>
    <row r="26" spans="1:10" ht="30" customHeight="1">
      <c r="A26" s="26"/>
      <c r="B26" s="26"/>
      <c r="C26" s="26"/>
      <c r="D26" s="25" t="str">
        <f>D12</f>
        <v>Av. Comendador Dante Carraro =</v>
      </c>
      <c r="E26" s="26"/>
      <c r="F26" s="27">
        <v>3385.09</v>
      </c>
    </row>
    <row r="27" spans="1:10" ht="30" customHeight="1">
      <c r="A27" s="26" t="s">
        <v>375</v>
      </c>
      <c r="B27" s="26" t="s">
        <v>29</v>
      </c>
      <c r="C27" s="26" t="s">
        <v>7</v>
      </c>
      <c r="D27" s="25" t="s">
        <v>30</v>
      </c>
      <c r="E27" s="26" t="s">
        <v>16</v>
      </c>
      <c r="F27" s="27">
        <f>SUM(F28:F29)</f>
        <v>3385.09</v>
      </c>
    </row>
    <row r="28" spans="1:10" ht="30" customHeight="1">
      <c r="A28" s="26"/>
      <c r="B28" s="26"/>
      <c r="C28" s="26"/>
      <c r="D28" s="25" t="s">
        <v>24</v>
      </c>
      <c r="E28" s="26"/>
      <c r="F28" s="27"/>
    </row>
    <row r="29" spans="1:10" ht="30" customHeight="1">
      <c r="A29" s="26"/>
      <c r="B29" s="26"/>
      <c r="C29" s="26"/>
      <c r="D29" s="25" t="str">
        <f>D12</f>
        <v>Av. Comendador Dante Carraro =</v>
      </c>
      <c r="E29" s="26"/>
      <c r="F29" s="27">
        <f>F26</f>
        <v>3385.09</v>
      </c>
    </row>
    <row r="30" spans="1:10" ht="30" customHeight="1">
      <c r="A30" s="26" t="s">
        <v>376</v>
      </c>
      <c r="B30" s="26" t="s">
        <v>32</v>
      </c>
      <c r="C30" s="26" t="s">
        <v>7</v>
      </c>
      <c r="D30" s="25" t="s">
        <v>33</v>
      </c>
      <c r="E30" s="26" t="s">
        <v>16</v>
      </c>
      <c r="F30" s="27">
        <f>F31</f>
        <v>6266</v>
      </c>
    </row>
    <row r="31" spans="1:10" ht="30" customHeight="1">
      <c r="A31" s="26"/>
      <c r="B31" s="26"/>
      <c r="C31" s="26"/>
      <c r="D31" s="25" t="s">
        <v>34</v>
      </c>
      <c r="E31" s="26"/>
      <c r="F31" s="27">
        <f>ROUND(F24*2,2)</f>
        <v>6266</v>
      </c>
    </row>
    <row r="32" spans="1:10" ht="39.950000000000003" customHeight="1">
      <c r="A32" s="26" t="s">
        <v>377</v>
      </c>
      <c r="B32" s="26" t="s">
        <v>35</v>
      </c>
      <c r="C32" s="26" t="s">
        <v>36</v>
      </c>
      <c r="D32" s="25" t="s">
        <v>37</v>
      </c>
      <c r="E32" s="26" t="s">
        <v>38</v>
      </c>
      <c r="F32" s="27">
        <f>F33</f>
        <v>626.6</v>
      </c>
    </row>
    <row r="33" spans="1:6" ht="30" customHeight="1">
      <c r="A33" s="26"/>
      <c r="B33" s="26"/>
      <c r="C33" s="26"/>
      <c r="D33" s="25" t="s">
        <v>209</v>
      </c>
      <c r="E33" s="26"/>
      <c r="F33" s="27">
        <f>ROUND(F24*0.2,2)</f>
        <v>626.6</v>
      </c>
    </row>
    <row r="34" spans="1:6" ht="30" customHeight="1">
      <c r="A34" s="26" t="s">
        <v>378</v>
      </c>
      <c r="B34" s="26" t="s">
        <v>39</v>
      </c>
      <c r="C34" s="26" t="s">
        <v>7</v>
      </c>
      <c r="D34" s="25" t="s">
        <v>46</v>
      </c>
      <c r="E34" s="26" t="s">
        <v>38</v>
      </c>
      <c r="F34" s="27">
        <f>F35</f>
        <v>169.25</v>
      </c>
    </row>
    <row r="35" spans="1:6" ht="30" customHeight="1">
      <c r="A35" s="26"/>
      <c r="B35" s="26"/>
      <c r="C35" s="26"/>
      <c r="D35" s="25" t="s">
        <v>218</v>
      </c>
      <c r="E35" s="26"/>
      <c r="F35" s="27">
        <f>ROUND((F27)*0.05,2)</f>
        <v>169.25</v>
      </c>
    </row>
    <row r="36" spans="1:6" ht="30" customHeight="1">
      <c r="A36" s="26" t="s">
        <v>379</v>
      </c>
      <c r="B36" s="26">
        <v>57801</v>
      </c>
      <c r="C36" s="26" t="s">
        <v>36</v>
      </c>
      <c r="D36" s="25" t="s">
        <v>40</v>
      </c>
      <c r="E36" s="26" t="s">
        <v>38</v>
      </c>
      <c r="F36" s="27">
        <f>F37</f>
        <v>169.25</v>
      </c>
    </row>
    <row r="37" spans="1:6" ht="30" customHeight="1">
      <c r="A37" s="26"/>
      <c r="B37" s="26"/>
      <c r="C37" s="26"/>
      <c r="D37" s="25" t="s">
        <v>212</v>
      </c>
      <c r="E37" s="26"/>
      <c r="F37" s="27">
        <f>F34</f>
        <v>169.25</v>
      </c>
    </row>
    <row r="38" spans="1:6" ht="30" customHeight="1">
      <c r="A38" s="26" t="s">
        <v>380</v>
      </c>
      <c r="B38" s="26">
        <v>57807</v>
      </c>
      <c r="C38" s="26" t="s">
        <v>36</v>
      </c>
      <c r="D38" s="25" t="s">
        <v>41</v>
      </c>
      <c r="E38" s="26" t="s">
        <v>26</v>
      </c>
      <c r="F38" s="27">
        <f>F39</f>
        <v>2031</v>
      </c>
    </row>
    <row r="39" spans="1:6" ht="30" customHeight="1">
      <c r="A39" s="26"/>
      <c r="B39" s="26"/>
      <c r="C39" s="26"/>
      <c r="D39" s="25" t="s">
        <v>225</v>
      </c>
      <c r="E39" s="26"/>
      <c r="F39" s="27">
        <f>ROUND(F36*12,2)</f>
        <v>2031</v>
      </c>
    </row>
    <row r="40" spans="1:6" ht="30" customHeight="1">
      <c r="A40" s="21" t="s">
        <v>353</v>
      </c>
      <c r="B40" s="22"/>
      <c r="C40" s="22"/>
      <c r="D40" s="23" t="s">
        <v>54</v>
      </c>
      <c r="E40" s="22"/>
      <c r="F40" s="24"/>
    </row>
    <row r="41" spans="1:6" ht="30" customHeight="1">
      <c r="A41" s="164" t="s">
        <v>381</v>
      </c>
      <c r="B41" s="164" t="s">
        <v>56</v>
      </c>
      <c r="C41" s="164" t="s">
        <v>36</v>
      </c>
      <c r="D41" s="10" t="s">
        <v>57</v>
      </c>
      <c r="E41" s="164" t="s">
        <v>180</v>
      </c>
      <c r="F41" s="20">
        <f>F42</f>
        <v>37</v>
      </c>
    </row>
    <row r="42" spans="1:6" ht="30" customHeight="1">
      <c r="D42" s="10" t="s">
        <v>76</v>
      </c>
      <c r="F42" s="20">
        <v>37</v>
      </c>
    </row>
    <row r="43" spans="1:6" ht="30" customHeight="1">
      <c r="A43" s="164" t="s">
        <v>382</v>
      </c>
      <c r="B43" s="164" t="s">
        <v>60</v>
      </c>
      <c r="C43" s="164" t="s">
        <v>7</v>
      </c>
      <c r="D43" s="10" t="s">
        <v>196</v>
      </c>
      <c r="E43" s="164" t="s">
        <v>38</v>
      </c>
      <c r="F43" s="20">
        <f>F44+F45</f>
        <v>39.1</v>
      </c>
    </row>
    <row r="44" spans="1:6" ht="30" customHeight="1">
      <c r="D44" s="10" t="s">
        <v>360</v>
      </c>
      <c r="F44" s="20">
        <f>ROUND(F41*0.45*0.15,2)</f>
        <v>2.5</v>
      </c>
    </row>
    <row r="45" spans="1:6" ht="30" customHeight="1">
      <c r="D45" s="10" t="s">
        <v>383</v>
      </c>
      <c r="F45" s="20">
        <f>183*0.2</f>
        <v>36.6</v>
      </c>
    </row>
    <row r="46" spans="1:6" ht="30" customHeight="1">
      <c r="A46" s="164" t="s">
        <v>384</v>
      </c>
      <c r="B46" s="164" t="s">
        <v>62</v>
      </c>
      <c r="C46" s="164" t="s">
        <v>7</v>
      </c>
      <c r="D46" s="10" t="s">
        <v>202</v>
      </c>
      <c r="E46" s="164" t="s">
        <v>38</v>
      </c>
      <c r="F46" s="20">
        <f>SUM(F47:F48)</f>
        <v>40.770000000000003</v>
      </c>
    </row>
    <row r="47" spans="1:6" ht="30" customHeight="1">
      <c r="D47" s="10" t="s">
        <v>385</v>
      </c>
      <c r="F47" s="20">
        <f>F43</f>
        <v>39.1</v>
      </c>
    </row>
    <row r="48" spans="1:6" ht="30" customHeight="1">
      <c r="D48" s="10" t="s">
        <v>210</v>
      </c>
      <c r="F48" s="20">
        <f>ROUND(F41*0.3*0.15,2)</f>
        <v>1.67</v>
      </c>
    </row>
    <row r="49" spans="1:9" ht="30" customHeight="1">
      <c r="A49" s="26" t="s">
        <v>386</v>
      </c>
      <c r="B49" s="26" t="s">
        <v>64</v>
      </c>
      <c r="C49" s="26" t="s">
        <v>7</v>
      </c>
      <c r="D49" s="25" t="s">
        <v>197</v>
      </c>
      <c r="E49" s="26" t="s">
        <v>38</v>
      </c>
      <c r="F49" s="27">
        <f>F50</f>
        <v>40.770000000000003</v>
      </c>
    </row>
    <row r="50" spans="1:9" ht="30" customHeight="1">
      <c r="A50" s="26"/>
      <c r="B50" s="26"/>
      <c r="C50" s="26"/>
      <c r="D50" s="25" t="s">
        <v>215</v>
      </c>
      <c r="E50" s="26"/>
      <c r="F50" s="27">
        <f>F46</f>
        <v>40.770000000000003</v>
      </c>
    </row>
    <row r="51" spans="1:9" ht="30" customHeight="1">
      <c r="A51" s="164" t="s">
        <v>387</v>
      </c>
      <c r="B51" s="164" t="s">
        <v>65</v>
      </c>
      <c r="C51" s="164" t="s">
        <v>7</v>
      </c>
      <c r="D51" s="10" t="s">
        <v>199</v>
      </c>
      <c r="E51" s="164" t="s">
        <v>38</v>
      </c>
      <c r="F51" s="20">
        <f>SUM(F52:F53)</f>
        <v>10.735000000000001</v>
      </c>
    </row>
    <row r="52" spans="1:9" ht="30" customHeight="1">
      <c r="D52" s="10" t="s">
        <v>204</v>
      </c>
      <c r="F52" s="20">
        <f>ROUND(F55*0.675*0.1,2)</f>
        <v>2.5</v>
      </c>
    </row>
    <row r="53" spans="1:9" ht="30" customHeight="1">
      <c r="D53" s="10" t="s">
        <v>388</v>
      </c>
      <c r="F53" s="20">
        <f>183*0.45*0.1</f>
        <v>8.2350000000000012</v>
      </c>
    </row>
    <row r="54" spans="1:9" ht="30" customHeight="1">
      <c r="A54" s="164" t="s">
        <v>389</v>
      </c>
      <c r="B54" s="164" t="s">
        <v>66</v>
      </c>
      <c r="C54" s="164" t="s">
        <v>7</v>
      </c>
      <c r="D54" s="10" t="s">
        <v>200</v>
      </c>
      <c r="E54" s="164" t="s">
        <v>180</v>
      </c>
      <c r="F54" s="20">
        <f>F55</f>
        <v>37</v>
      </c>
    </row>
    <row r="55" spans="1:9" ht="30" customHeight="1">
      <c r="D55" s="10" t="s">
        <v>206</v>
      </c>
      <c r="F55" s="20">
        <v>37</v>
      </c>
    </row>
    <row r="56" spans="1:9" ht="30" customHeight="1">
      <c r="A56" s="164" t="s">
        <v>390</v>
      </c>
      <c r="B56" s="164" t="s">
        <v>67</v>
      </c>
      <c r="C56" s="164" t="s">
        <v>7</v>
      </c>
      <c r="D56" s="10" t="s">
        <v>201</v>
      </c>
      <c r="E56" s="164" t="s">
        <v>38</v>
      </c>
      <c r="F56" s="20">
        <f>SUM(F57:F58)</f>
        <v>39.1</v>
      </c>
    </row>
    <row r="57" spans="1:9" ht="30" customHeight="1">
      <c r="A57" s="10"/>
      <c r="D57" s="10" t="s">
        <v>391</v>
      </c>
      <c r="F57" s="20">
        <f>ROUND(F54*0.45*0.15,2)</f>
        <v>2.5</v>
      </c>
    </row>
    <row r="58" spans="1:9" ht="30" customHeight="1">
      <c r="D58" s="10" t="s">
        <v>392</v>
      </c>
      <c r="F58" s="20">
        <f>183*0.2</f>
        <v>36.6</v>
      </c>
    </row>
    <row r="59" spans="1:9" ht="30" customHeight="1">
      <c r="A59" s="21" t="s">
        <v>354</v>
      </c>
      <c r="B59" s="22"/>
      <c r="C59" s="22"/>
      <c r="D59" s="23" t="s">
        <v>70</v>
      </c>
      <c r="E59" s="22"/>
      <c r="F59" s="24"/>
    </row>
    <row r="60" spans="1:9" ht="30" customHeight="1">
      <c r="A60" s="164" t="s">
        <v>393</v>
      </c>
      <c r="B60" s="164" t="s">
        <v>82</v>
      </c>
      <c r="C60" s="164" t="s">
        <v>36</v>
      </c>
      <c r="D60" s="10" t="s">
        <v>81</v>
      </c>
      <c r="E60" s="164" t="s">
        <v>74</v>
      </c>
      <c r="F60" s="20">
        <f>F61</f>
        <v>2</v>
      </c>
    </row>
    <row r="61" spans="1:9" ht="30" customHeight="1">
      <c r="D61" s="10" t="s">
        <v>214</v>
      </c>
      <c r="F61" s="20">
        <v>2</v>
      </c>
    </row>
    <row r="62" spans="1:9" ht="30" customHeight="1">
      <c r="A62" s="167" t="s">
        <v>408</v>
      </c>
      <c r="B62" s="167" t="s">
        <v>79</v>
      </c>
      <c r="C62" s="167" t="s">
        <v>36</v>
      </c>
      <c r="D62" s="10" t="s">
        <v>78</v>
      </c>
      <c r="E62" s="167" t="s">
        <v>80</v>
      </c>
      <c r="F62" s="20">
        <v>20</v>
      </c>
    </row>
    <row r="63" spans="1:9" ht="30" customHeight="1">
      <c r="B63" s="167"/>
      <c r="C63" s="167"/>
      <c r="D63" s="10" t="s">
        <v>214</v>
      </c>
      <c r="E63" s="167"/>
      <c r="F63" s="20">
        <v>20</v>
      </c>
      <c r="G63" s="69"/>
      <c r="H63" s="69"/>
      <c r="I63" s="69"/>
    </row>
    <row r="64" spans="1:9" ht="30" customHeight="1">
      <c r="A64" s="176" t="s">
        <v>410</v>
      </c>
      <c r="B64" s="177"/>
      <c r="C64" s="177"/>
      <c r="D64" s="178" t="s">
        <v>273</v>
      </c>
      <c r="E64" s="179"/>
      <c r="F64" s="179"/>
    </row>
    <row r="65" spans="1:16" ht="30" customHeight="1">
      <c r="A65" s="181" t="s">
        <v>411</v>
      </c>
      <c r="B65" s="181" t="s">
        <v>239</v>
      </c>
      <c r="C65" s="181" t="s">
        <v>240</v>
      </c>
      <c r="D65" s="182" t="str">
        <f>UPPER("Sinalização horizontal em massa termoplástica à quente por aspersão,  espessura de 1,5 mm, para faixas")</f>
        <v>SINALIZAÇÃO HORIZONTAL EM MASSA TERMOPLÁSTICA À QUENTE POR ASPERSÃO,  ESPESSURA DE 1,5 MM, PARA FAIXAS</v>
      </c>
      <c r="E65" s="181" t="s">
        <v>16</v>
      </c>
      <c r="F65" s="20">
        <f>F67</f>
        <v>772.41000000000008</v>
      </c>
    </row>
    <row r="66" spans="1:16" ht="30" customHeight="1">
      <c r="A66" s="181"/>
      <c r="B66" s="181"/>
      <c r="C66" s="181"/>
      <c r="D66" s="10" t="s">
        <v>214</v>
      </c>
      <c r="E66" s="181"/>
    </row>
    <row r="67" spans="1:16" ht="30" customHeight="1">
      <c r="A67" s="181"/>
      <c r="B67" s="181"/>
      <c r="C67" s="181"/>
      <c r="D67" s="10" t="s">
        <v>415</v>
      </c>
      <c r="E67" s="181"/>
      <c r="F67" s="20">
        <f>424.34+19.6+328.47</f>
        <v>772.41000000000008</v>
      </c>
    </row>
    <row r="68" spans="1:16" ht="30" customHeight="1">
      <c r="A68" s="181" t="s">
        <v>412</v>
      </c>
      <c r="B68" s="183">
        <v>13521</v>
      </c>
      <c r="C68" s="181" t="s">
        <v>274</v>
      </c>
      <c r="D68" s="182" t="s">
        <v>275</v>
      </c>
      <c r="E68" s="181" t="s">
        <v>74</v>
      </c>
      <c r="F68" s="20">
        <v>20</v>
      </c>
    </row>
    <row r="69" spans="1:16" ht="30" customHeight="1">
      <c r="A69" s="181"/>
      <c r="B69" s="183"/>
      <c r="C69" s="181"/>
      <c r="D69" s="182" t="s">
        <v>416</v>
      </c>
      <c r="E69" s="181"/>
    </row>
    <row r="70" spans="1:16" ht="30" customHeight="1">
      <c r="A70" s="181" t="s">
        <v>413</v>
      </c>
      <c r="B70" s="181" t="s">
        <v>276</v>
      </c>
      <c r="C70" s="181" t="s">
        <v>240</v>
      </c>
      <c r="D70" s="182" t="s">
        <v>277</v>
      </c>
      <c r="E70" s="181" t="s">
        <v>278</v>
      </c>
      <c r="F70" s="20">
        <f>F71</f>
        <v>1.8000000000000003</v>
      </c>
    </row>
    <row r="71" spans="1:16" ht="30" customHeight="1">
      <c r="A71" s="181"/>
      <c r="B71" s="181"/>
      <c r="C71" s="181"/>
      <c r="D71" s="182" t="s">
        <v>417</v>
      </c>
      <c r="E71" s="181"/>
      <c r="F71" s="20">
        <f>0.45*0.2*20</f>
        <v>1.8000000000000003</v>
      </c>
    </row>
    <row r="72" spans="1:16" ht="30" customHeight="1">
      <c r="A72" s="181" t="s">
        <v>414</v>
      </c>
      <c r="B72" s="181" t="s">
        <v>279</v>
      </c>
      <c r="C72" s="181" t="s">
        <v>240</v>
      </c>
      <c r="D72" s="182" t="s">
        <v>280</v>
      </c>
      <c r="E72" s="181" t="s">
        <v>281</v>
      </c>
      <c r="F72" s="20">
        <f>F73</f>
        <v>216</v>
      </c>
    </row>
    <row r="73" spans="1:16" ht="30" customHeight="1">
      <c r="A73" s="180"/>
      <c r="B73" s="180"/>
      <c r="C73" s="34"/>
      <c r="D73" s="182" t="s">
        <v>418</v>
      </c>
      <c r="E73" s="182"/>
      <c r="F73" s="20">
        <f>20*2*5.4</f>
        <v>216</v>
      </c>
      <c r="G73" s="184"/>
      <c r="H73" s="184"/>
      <c r="I73" s="185"/>
      <c r="J73" s="184"/>
      <c r="K73" s="184"/>
      <c r="L73" s="184"/>
      <c r="M73" s="185"/>
      <c r="N73" s="184"/>
      <c r="O73" s="184"/>
      <c r="P73" s="184"/>
    </row>
    <row r="74" spans="1:16" ht="30" customHeight="1"/>
    <row r="75" spans="1:16" ht="30" customHeight="1"/>
    <row r="76" spans="1:16" ht="30" customHeight="1"/>
    <row r="77" spans="1:16" ht="30" customHeight="1"/>
    <row r="78" spans="1:16" ht="30" customHeight="1"/>
    <row r="79" spans="1:16" ht="30" customHeight="1"/>
    <row r="80" spans="1:16" ht="30" customHeight="1"/>
    <row r="81" spans="4:10" ht="30" customHeight="1"/>
    <row r="82" spans="4:10" s="164" customFormat="1" ht="30" customHeight="1">
      <c r="D82" s="10"/>
      <c r="F82" s="20"/>
      <c r="G82" s="10"/>
      <c r="H82" s="10"/>
      <c r="I82" s="10"/>
      <c r="J82" s="10"/>
    </row>
    <row r="83" spans="4:10" s="164" customFormat="1" ht="30" customHeight="1">
      <c r="D83" s="10"/>
      <c r="F83" s="20"/>
      <c r="G83" s="10"/>
      <c r="H83" s="10"/>
      <c r="I83" s="10"/>
      <c r="J83" s="10"/>
    </row>
    <row r="84" spans="4:10" s="164" customFormat="1" ht="30" customHeight="1">
      <c r="D84" s="10"/>
      <c r="F84" s="20"/>
      <c r="G84" s="10"/>
      <c r="H84" s="10"/>
      <c r="I84" s="10"/>
      <c r="J84" s="10"/>
    </row>
    <row r="85" spans="4:10" s="164" customFormat="1" ht="30" customHeight="1">
      <c r="D85" s="10"/>
      <c r="F85" s="20"/>
      <c r="G85" s="10"/>
      <c r="H85" s="10"/>
      <c r="I85" s="10"/>
      <c r="J85" s="10"/>
    </row>
    <row r="86" spans="4:10" s="164" customFormat="1" ht="30" customHeight="1">
      <c r="D86" s="10"/>
      <c r="F86" s="20"/>
      <c r="G86" s="10"/>
      <c r="H86" s="10"/>
      <c r="I86" s="10"/>
      <c r="J86" s="10"/>
    </row>
    <row r="87" spans="4:10" s="164" customFormat="1" ht="30" customHeight="1">
      <c r="D87" s="10"/>
      <c r="F87" s="20"/>
      <c r="G87" s="10"/>
      <c r="H87" s="10"/>
      <c r="I87" s="10"/>
      <c r="J87" s="10"/>
    </row>
    <row r="88" spans="4:10" s="164" customFormat="1" ht="30" customHeight="1">
      <c r="D88" s="10"/>
      <c r="F88" s="20"/>
      <c r="G88" s="10"/>
      <c r="H88" s="10"/>
      <c r="I88" s="10"/>
      <c r="J88" s="10"/>
    </row>
    <row r="89" spans="4:10" s="164" customFormat="1" ht="30" customHeight="1">
      <c r="D89" s="10"/>
      <c r="F89" s="20"/>
      <c r="G89" s="10"/>
      <c r="H89" s="10"/>
      <c r="I89" s="10"/>
      <c r="J89" s="10"/>
    </row>
    <row r="90" spans="4:10" s="164" customFormat="1" ht="30" customHeight="1">
      <c r="D90" s="10"/>
      <c r="F90" s="20"/>
      <c r="G90" s="10"/>
      <c r="H90" s="10"/>
      <c r="I90" s="10"/>
      <c r="J90" s="10"/>
    </row>
    <row r="91" spans="4:10" s="164" customFormat="1" ht="30" customHeight="1">
      <c r="D91" s="10"/>
      <c r="F91" s="20"/>
      <c r="G91" s="10"/>
      <c r="H91" s="10"/>
      <c r="I91" s="10"/>
      <c r="J91" s="10"/>
    </row>
    <row r="92" spans="4:10" s="164" customFormat="1" ht="30" customHeight="1">
      <c r="D92" s="10"/>
      <c r="F92" s="20"/>
      <c r="G92" s="10"/>
      <c r="H92" s="10"/>
      <c r="I92" s="10"/>
      <c r="J92" s="10"/>
    </row>
    <row r="93" spans="4:10" s="164" customFormat="1" ht="30" customHeight="1">
      <c r="D93" s="10"/>
      <c r="F93" s="20"/>
      <c r="G93" s="10"/>
      <c r="H93" s="10"/>
      <c r="I93" s="10"/>
      <c r="J93" s="10"/>
    </row>
    <row r="94" spans="4:10" s="164" customFormat="1" ht="30" customHeight="1">
      <c r="D94" s="10"/>
      <c r="F94" s="20"/>
      <c r="G94" s="10"/>
      <c r="H94" s="10"/>
      <c r="I94" s="10"/>
      <c r="J94" s="10"/>
    </row>
    <row r="95" spans="4:10" s="164" customFormat="1" ht="30" customHeight="1">
      <c r="D95" s="10"/>
      <c r="F95" s="20"/>
      <c r="G95" s="10"/>
      <c r="H95" s="10"/>
      <c r="I95" s="10"/>
      <c r="J95" s="10"/>
    </row>
    <row r="96" spans="4:10" s="164" customFormat="1" ht="30" customHeight="1">
      <c r="D96" s="10"/>
      <c r="F96" s="20"/>
      <c r="G96" s="10"/>
      <c r="H96" s="10"/>
      <c r="I96" s="10"/>
      <c r="J96" s="10"/>
    </row>
    <row r="97" spans="4:10" s="164" customFormat="1" ht="30" customHeight="1">
      <c r="D97" s="10"/>
      <c r="F97" s="20"/>
      <c r="G97" s="10"/>
      <c r="H97" s="10"/>
      <c r="I97" s="10"/>
      <c r="J97" s="10"/>
    </row>
    <row r="98" spans="4:10" s="164" customFormat="1" ht="30" customHeight="1">
      <c r="D98" s="10"/>
      <c r="F98" s="20"/>
      <c r="G98" s="10"/>
      <c r="H98" s="10"/>
      <c r="I98" s="10"/>
      <c r="J98" s="10"/>
    </row>
    <row r="99" spans="4:10" s="164" customFormat="1" ht="30" customHeight="1">
      <c r="D99" s="10"/>
      <c r="F99" s="20"/>
      <c r="G99" s="10"/>
      <c r="H99" s="10"/>
      <c r="I99" s="10"/>
      <c r="J99" s="10"/>
    </row>
    <row r="100" spans="4:10" s="164" customFormat="1" ht="30" customHeight="1">
      <c r="D100" s="10"/>
      <c r="F100" s="20"/>
      <c r="G100" s="10"/>
      <c r="H100" s="10"/>
      <c r="I100" s="10"/>
      <c r="J100" s="10"/>
    </row>
    <row r="101" spans="4:10" s="164" customFormat="1" ht="30" customHeight="1">
      <c r="D101" s="10"/>
      <c r="F101" s="20"/>
      <c r="G101" s="10"/>
      <c r="H101" s="10"/>
      <c r="I101" s="10"/>
      <c r="J101" s="10"/>
    </row>
    <row r="102" spans="4:10" s="164" customFormat="1" ht="30" customHeight="1">
      <c r="D102" s="10"/>
      <c r="F102" s="20"/>
      <c r="G102" s="10"/>
      <c r="H102" s="10"/>
      <c r="I102" s="10"/>
      <c r="J102" s="10"/>
    </row>
    <row r="103" spans="4:10" s="164" customFormat="1" ht="30" customHeight="1">
      <c r="D103" s="10"/>
      <c r="F103" s="20"/>
      <c r="G103" s="10"/>
      <c r="H103" s="10"/>
      <c r="I103" s="10"/>
      <c r="J103" s="10"/>
    </row>
    <row r="104" spans="4:10" s="164" customFormat="1" ht="30" customHeight="1">
      <c r="D104" s="10"/>
      <c r="F104" s="20"/>
      <c r="G104" s="10"/>
      <c r="H104" s="10"/>
      <c r="I104" s="10"/>
      <c r="J104" s="10"/>
    </row>
    <row r="105" spans="4:10" s="164" customFormat="1" ht="30" customHeight="1">
      <c r="D105" s="10"/>
      <c r="F105" s="20"/>
      <c r="G105" s="10"/>
      <c r="H105" s="10"/>
      <c r="I105" s="10"/>
      <c r="J105" s="10"/>
    </row>
  </sheetData>
  <mergeCells count="5">
    <mergeCell ref="B9:F9"/>
    <mergeCell ref="A1:F1"/>
    <mergeCell ref="A3:F3"/>
    <mergeCell ref="A4:F4"/>
    <mergeCell ref="A5:F5"/>
  </mergeCells>
  <pageMargins left="0.51181102362204722" right="0.51181102362204722" top="0.78740157480314965" bottom="0.59055118110236227" header="0.31496062992125984" footer="0.31496062992125984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7"/>
  <sheetViews>
    <sheetView showGridLines="0" zoomScale="90" zoomScaleNormal="90" zoomScaleSheetLayoutView="100" workbookViewId="0">
      <selection activeCell="K68" sqref="K68"/>
    </sheetView>
  </sheetViews>
  <sheetFormatPr defaultColWidth="9.140625" defaultRowHeight="12"/>
  <cols>
    <col min="1" max="1" width="6.28515625" style="44" customWidth="1"/>
    <col min="2" max="2" width="28.42578125" style="42" bestFit="1" customWidth="1"/>
    <col min="3" max="3" width="32.5703125" style="45" customWidth="1"/>
    <col min="4" max="5" width="21.85546875" style="42" customWidth="1"/>
    <col min="6" max="9" width="21.85546875" style="44" customWidth="1"/>
    <col min="10" max="10" width="22.42578125" style="42" customWidth="1"/>
    <col min="11" max="11" width="11" style="42" bestFit="1" customWidth="1"/>
    <col min="12" max="259" width="9.140625" style="42"/>
    <col min="260" max="260" width="6.28515625" style="42" customWidth="1"/>
    <col min="261" max="261" width="28.42578125" style="42" bestFit="1" customWidth="1"/>
    <col min="262" max="262" width="29.85546875" style="42" customWidth="1"/>
    <col min="263" max="266" width="22.42578125" style="42" customWidth="1"/>
    <col min="267" max="515" width="9.140625" style="42"/>
    <col min="516" max="516" width="6.28515625" style="42" customWidth="1"/>
    <col min="517" max="517" width="28.42578125" style="42" bestFit="1" customWidth="1"/>
    <col min="518" max="518" width="29.85546875" style="42" customWidth="1"/>
    <col min="519" max="522" width="22.42578125" style="42" customWidth="1"/>
    <col min="523" max="771" width="9.140625" style="42"/>
    <col min="772" max="772" width="6.28515625" style="42" customWidth="1"/>
    <col min="773" max="773" width="28.42578125" style="42" bestFit="1" customWidth="1"/>
    <col min="774" max="774" width="29.85546875" style="42" customWidth="1"/>
    <col min="775" max="778" width="22.42578125" style="42" customWidth="1"/>
    <col min="779" max="1027" width="9.140625" style="42"/>
    <col min="1028" max="1028" width="6.28515625" style="42" customWidth="1"/>
    <col min="1029" max="1029" width="28.42578125" style="42" bestFit="1" customWidth="1"/>
    <col min="1030" max="1030" width="29.85546875" style="42" customWidth="1"/>
    <col min="1031" max="1034" width="22.42578125" style="42" customWidth="1"/>
    <col min="1035" max="1283" width="9.140625" style="42"/>
    <col min="1284" max="1284" width="6.28515625" style="42" customWidth="1"/>
    <col min="1285" max="1285" width="28.42578125" style="42" bestFit="1" customWidth="1"/>
    <col min="1286" max="1286" width="29.85546875" style="42" customWidth="1"/>
    <col min="1287" max="1290" width="22.42578125" style="42" customWidth="1"/>
    <col min="1291" max="1539" width="9.140625" style="42"/>
    <col min="1540" max="1540" width="6.28515625" style="42" customWidth="1"/>
    <col min="1541" max="1541" width="28.42578125" style="42" bestFit="1" customWidth="1"/>
    <col min="1542" max="1542" width="29.85546875" style="42" customWidth="1"/>
    <col min="1543" max="1546" width="22.42578125" style="42" customWidth="1"/>
    <col min="1547" max="1795" width="9.140625" style="42"/>
    <col min="1796" max="1796" width="6.28515625" style="42" customWidth="1"/>
    <col min="1797" max="1797" width="28.42578125" style="42" bestFit="1" customWidth="1"/>
    <col min="1798" max="1798" width="29.85546875" style="42" customWidth="1"/>
    <col min="1799" max="1802" width="22.42578125" style="42" customWidth="1"/>
    <col min="1803" max="2051" width="9.140625" style="42"/>
    <col min="2052" max="2052" width="6.28515625" style="42" customWidth="1"/>
    <col min="2053" max="2053" width="28.42578125" style="42" bestFit="1" customWidth="1"/>
    <col min="2054" max="2054" width="29.85546875" style="42" customWidth="1"/>
    <col min="2055" max="2058" width="22.42578125" style="42" customWidth="1"/>
    <col min="2059" max="2307" width="9.140625" style="42"/>
    <col min="2308" max="2308" width="6.28515625" style="42" customWidth="1"/>
    <col min="2309" max="2309" width="28.42578125" style="42" bestFit="1" customWidth="1"/>
    <col min="2310" max="2310" width="29.85546875" style="42" customWidth="1"/>
    <col min="2311" max="2314" width="22.42578125" style="42" customWidth="1"/>
    <col min="2315" max="2563" width="9.140625" style="42"/>
    <col min="2564" max="2564" width="6.28515625" style="42" customWidth="1"/>
    <col min="2565" max="2565" width="28.42578125" style="42" bestFit="1" customWidth="1"/>
    <col min="2566" max="2566" width="29.85546875" style="42" customWidth="1"/>
    <col min="2567" max="2570" width="22.42578125" style="42" customWidth="1"/>
    <col min="2571" max="2819" width="9.140625" style="42"/>
    <col min="2820" max="2820" width="6.28515625" style="42" customWidth="1"/>
    <col min="2821" max="2821" width="28.42578125" style="42" bestFit="1" customWidth="1"/>
    <col min="2822" max="2822" width="29.85546875" style="42" customWidth="1"/>
    <col min="2823" max="2826" width="22.42578125" style="42" customWidth="1"/>
    <col min="2827" max="3075" width="9.140625" style="42"/>
    <col min="3076" max="3076" width="6.28515625" style="42" customWidth="1"/>
    <col min="3077" max="3077" width="28.42578125" style="42" bestFit="1" customWidth="1"/>
    <col min="3078" max="3078" width="29.85546875" style="42" customWidth="1"/>
    <col min="3079" max="3082" width="22.42578125" style="42" customWidth="1"/>
    <col min="3083" max="3331" width="9.140625" style="42"/>
    <col min="3332" max="3332" width="6.28515625" style="42" customWidth="1"/>
    <col min="3333" max="3333" width="28.42578125" style="42" bestFit="1" customWidth="1"/>
    <col min="3334" max="3334" width="29.85546875" style="42" customWidth="1"/>
    <col min="3335" max="3338" width="22.42578125" style="42" customWidth="1"/>
    <col min="3339" max="3587" width="9.140625" style="42"/>
    <col min="3588" max="3588" width="6.28515625" style="42" customWidth="1"/>
    <col min="3589" max="3589" width="28.42578125" style="42" bestFit="1" customWidth="1"/>
    <col min="3590" max="3590" width="29.85546875" style="42" customWidth="1"/>
    <col min="3591" max="3594" width="22.42578125" style="42" customWidth="1"/>
    <col min="3595" max="3843" width="9.140625" style="42"/>
    <col min="3844" max="3844" width="6.28515625" style="42" customWidth="1"/>
    <col min="3845" max="3845" width="28.42578125" style="42" bestFit="1" customWidth="1"/>
    <col min="3846" max="3846" width="29.85546875" style="42" customWidth="1"/>
    <col min="3847" max="3850" width="22.42578125" style="42" customWidth="1"/>
    <col min="3851" max="4099" width="9.140625" style="42"/>
    <col min="4100" max="4100" width="6.28515625" style="42" customWidth="1"/>
    <col min="4101" max="4101" width="28.42578125" style="42" bestFit="1" customWidth="1"/>
    <col min="4102" max="4102" width="29.85546875" style="42" customWidth="1"/>
    <col min="4103" max="4106" width="22.42578125" style="42" customWidth="1"/>
    <col min="4107" max="4355" width="9.140625" style="42"/>
    <col min="4356" max="4356" width="6.28515625" style="42" customWidth="1"/>
    <col min="4357" max="4357" width="28.42578125" style="42" bestFit="1" customWidth="1"/>
    <col min="4358" max="4358" width="29.85546875" style="42" customWidth="1"/>
    <col min="4359" max="4362" width="22.42578125" style="42" customWidth="1"/>
    <col min="4363" max="4611" width="9.140625" style="42"/>
    <col min="4612" max="4612" width="6.28515625" style="42" customWidth="1"/>
    <col min="4613" max="4613" width="28.42578125" style="42" bestFit="1" customWidth="1"/>
    <col min="4614" max="4614" width="29.85546875" style="42" customWidth="1"/>
    <col min="4615" max="4618" width="22.42578125" style="42" customWidth="1"/>
    <col min="4619" max="4867" width="9.140625" style="42"/>
    <col min="4868" max="4868" width="6.28515625" style="42" customWidth="1"/>
    <col min="4869" max="4869" width="28.42578125" style="42" bestFit="1" customWidth="1"/>
    <col min="4870" max="4870" width="29.85546875" style="42" customWidth="1"/>
    <col min="4871" max="4874" width="22.42578125" style="42" customWidth="1"/>
    <col min="4875" max="5123" width="9.140625" style="42"/>
    <col min="5124" max="5124" width="6.28515625" style="42" customWidth="1"/>
    <col min="5125" max="5125" width="28.42578125" style="42" bestFit="1" customWidth="1"/>
    <col min="5126" max="5126" width="29.85546875" style="42" customWidth="1"/>
    <col min="5127" max="5130" width="22.42578125" style="42" customWidth="1"/>
    <col min="5131" max="5379" width="9.140625" style="42"/>
    <col min="5380" max="5380" width="6.28515625" style="42" customWidth="1"/>
    <col min="5381" max="5381" width="28.42578125" style="42" bestFit="1" customWidth="1"/>
    <col min="5382" max="5382" width="29.85546875" style="42" customWidth="1"/>
    <col min="5383" max="5386" width="22.42578125" style="42" customWidth="1"/>
    <col min="5387" max="5635" width="9.140625" style="42"/>
    <col min="5636" max="5636" width="6.28515625" style="42" customWidth="1"/>
    <col min="5637" max="5637" width="28.42578125" style="42" bestFit="1" customWidth="1"/>
    <col min="5638" max="5638" width="29.85546875" style="42" customWidth="1"/>
    <col min="5639" max="5642" width="22.42578125" style="42" customWidth="1"/>
    <col min="5643" max="5891" width="9.140625" style="42"/>
    <col min="5892" max="5892" width="6.28515625" style="42" customWidth="1"/>
    <col min="5893" max="5893" width="28.42578125" style="42" bestFit="1" customWidth="1"/>
    <col min="5894" max="5894" width="29.85546875" style="42" customWidth="1"/>
    <col min="5895" max="5898" width="22.42578125" style="42" customWidth="1"/>
    <col min="5899" max="6147" width="9.140625" style="42"/>
    <col min="6148" max="6148" width="6.28515625" style="42" customWidth="1"/>
    <col min="6149" max="6149" width="28.42578125" style="42" bestFit="1" customWidth="1"/>
    <col min="6150" max="6150" width="29.85546875" style="42" customWidth="1"/>
    <col min="6151" max="6154" width="22.42578125" style="42" customWidth="1"/>
    <col min="6155" max="6403" width="9.140625" style="42"/>
    <col min="6404" max="6404" width="6.28515625" style="42" customWidth="1"/>
    <col min="6405" max="6405" width="28.42578125" style="42" bestFit="1" customWidth="1"/>
    <col min="6406" max="6406" width="29.85546875" style="42" customWidth="1"/>
    <col min="6407" max="6410" width="22.42578125" style="42" customWidth="1"/>
    <col min="6411" max="6659" width="9.140625" style="42"/>
    <col min="6660" max="6660" width="6.28515625" style="42" customWidth="1"/>
    <col min="6661" max="6661" width="28.42578125" style="42" bestFit="1" customWidth="1"/>
    <col min="6662" max="6662" width="29.85546875" style="42" customWidth="1"/>
    <col min="6663" max="6666" width="22.42578125" style="42" customWidth="1"/>
    <col min="6667" max="6915" width="9.140625" style="42"/>
    <col min="6916" max="6916" width="6.28515625" style="42" customWidth="1"/>
    <col min="6917" max="6917" width="28.42578125" style="42" bestFit="1" customWidth="1"/>
    <col min="6918" max="6918" width="29.85546875" style="42" customWidth="1"/>
    <col min="6919" max="6922" width="22.42578125" style="42" customWidth="1"/>
    <col min="6923" max="7171" width="9.140625" style="42"/>
    <col min="7172" max="7172" width="6.28515625" style="42" customWidth="1"/>
    <col min="7173" max="7173" width="28.42578125" style="42" bestFit="1" customWidth="1"/>
    <col min="7174" max="7174" width="29.85546875" style="42" customWidth="1"/>
    <col min="7175" max="7178" width="22.42578125" style="42" customWidth="1"/>
    <col min="7179" max="7427" width="9.140625" style="42"/>
    <col min="7428" max="7428" width="6.28515625" style="42" customWidth="1"/>
    <col min="7429" max="7429" width="28.42578125" style="42" bestFit="1" customWidth="1"/>
    <col min="7430" max="7430" width="29.85546875" style="42" customWidth="1"/>
    <col min="7431" max="7434" width="22.42578125" style="42" customWidth="1"/>
    <col min="7435" max="7683" width="9.140625" style="42"/>
    <col min="7684" max="7684" width="6.28515625" style="42" customWidth="1"/>
    <col min="7685" max="7685" width="28.42578125" style="42" bestFit="1" customWidth="1"/>
    <col min="7686" max="7686" width="29.85546875" style="42" customWidth="1"/>
    <col min="7687" max="7690" width="22.42578125" style="42" customWidth="1"/>
    <col min="7691" max="7939" width="9.140625" style="42"/>
    <col min="7940" max="7940" width="6.28515625" style="42" customWidth="1"/>
    <col min="7941" max="7941" width="28.42578125" style="42" bestFit="1" customWidth="1"/>
    <col min="7942" max="7942" width="29.85546875" style="42" customWidth="1"/>
    <col min="7943" max="7946" width="22.42578125" style="42" customWidth="1"/>
    <col min="7947" max="8195" width="9.140625" style="42"/>
    <col min="8196" max="8196" width="6.28515625" style="42" customWidth="1"/>
    <col min="8197" max="8197" width="28.42578125" style="42" bestFit="1" customWidth="1"/>
    <col min="8198" max="8198" width="29.85546875" style="42" customWidth="1"/>
    <col min="8199" max="8202" width="22.42578125" style="42" customWidth="1"/>
    <col min="8203" max="8451" width="9.140625" style="42"/>
    <col min="8452" max="8452" width="6.28515625" style="42" customWidth="1"/>
    <col min="8453" max="8453" width="28.42578125" style="42" bestFit="1" customWidth="1"/>
    <col min="8454" max="8454" width="29.85546875" style="42" customWidth="1"/>
    <col min="8455" max="8458" width="22.42578125" style="42" customWidth="1"/>
    <col min="8459" max="8707" width="9.140625" style="42"/>
    <col min="8708" max="8708" width="6.28515625" style="42" customWidth="1"/>
    <col min="8709" max="8709" width="28.42578125" style="42" bestFit="1" customWidth="1"/>
    <col min="8710" max="8710" width="29.85546875" style="42" customWidth="1"/>
    <col min="8711" max="8714" width="22.42578125" style="42" customWidth="1"/>
    <col min="8715" max="8963" width="9.140625" style="42"/>
    <col min="8964" max="8964" width="6.28515625" style="42" customWidth="1"/>
    <col min="8965" max="8965" width="28.42578125" style="42" bestFit="1" customWidth="1"/>
    <col min="8966" max="8966" width="29.85546875" style="42" customWidth="1"/>
    <col min="8967" max="8970" width="22.42578125" style="42" customWidth="1"/>
    <col min="8971" max="9219" width="9.140625" style="42"/>
    <col min="9220" max="9220" width="6.28515625" style="42" customWidth="1"/>
    <col min="9221" max="9221" width="28.42578125" style="42" bestFit="1" customWidth="1"/>
    <col min="9222" max="9222" width="29.85546875" style="42" customWidth="1"/>
    <col min="9223" max="9226" width="22.42578125" style="42" customWidth="1"/>
    <col min="9227" max="9475" width="9.140625" style="42"/>
    <col min="9476" max="9476" width="6.28515625" style="42" customWidth="1"/>
    <col min="9477" max="9477" width="28.42578125" style="42" bestFit="1" customWidth="1"/>
    <col min="9478" max="9478" width="29.85546875" style="42" customWidth="1"/>
    <col min="9479" max="9482" width="22.42578125" style="42" customWidth="1"/>
    <col min="9483" max="9731" width="9.140625" style="42"/>
    <col min="9732" max="9732" width="6.28515625" style="42" customWidth="1"/>
    <col min="9733" max="9733" width="28.42578125" style="42" bestFit="1" customWidth="1"/>
    <col min="9734" max="9734" width="29.85546875" style="42" customWidth="1"/>
    <col min="9735" max="9738" width="22.42578125" style="42" customWidth="1"/>
    <col min="9739" max="9987" width="9.140625" style="42"/>
    <col min="9988" max="9988" width="6.28515625" style="42" customWidth="1"/>
    <col min="9989" max="9989" width="28.42578125" style="42" bestFit="1" customWidth="1"/>
    <col min="9990" max="9990" width="29.85546875" style="42" customWidth="1"/>
    <col min="9991" max="9994" width="22.42578125" style="42" customWidth="1"/>
    <col min="9995" max="10243" width="9.140625" style="42"/>
    <col min="10244" max="10244" width="6.28515625" style="42" customWidth="1"/>
    <col min="10245" max="10245" width="28.42578125" style="42" bestFit="1" customWidth="1"/>
    <col min="10246" max="10246" width="29.85546875" style="42" customWidth="1"/>
    <col min="10247" max="10250" width="22.42578125" style="42" customWidth="1"/>
    <col min="10251" max="10499" width="9.140625" style="42"/>
    <col min="10500" max="10500" width="6.28515625" style="42" customWidth="1"/>
    <col min="10501" max="10501" width="28.42578125" style="42" bestFit="1" customWidth="1"/>
    <col min="10502" max="10502" width="29.85546875" style="42" customWidth="1"/>
    <col min="10503" max="10506" width="22.42578125" style="42" customWidth="1"/>
    <col min="10507" max="10755" width="9.140625" style="42"/>
    <col min="10756" max="10756" width="6.28515625" style="42" customWidth="1"/>
    <col min="10757" max="10757" width="28.42578125" style="42" bestFit="1" customWidth="1"/>
    <col min="10758" max="10758" width="29.85546875" style="42" customWidth="1"/>
    <col min="10759" max="10762" width="22.42578125" style="42" customWidth="1"/>
    <col min="10763" max="11011" width="9.140625" style="42"/>
    <col min="11012" max="11012" width="6.28515625" style="42" customWidth="1"/>
    <col min="11013" max="11013" width="28.42578125" style="42" bestFit="1" customWidth="1"/>
    <col min="11014" max="11014" width="29.85546875" style="42" customWidth="1"/>
    <col min="11015" max="11018" width="22.42578125" style="42" customWidth="1"/>
    <col min="11019" max="11267" width="9.140625" style="42"/>
    <col min="11268" max="11268" width="6.28515625" style="42" customWidth="1"/>
    <col min="11269" max="11269" width="28.42578125" style="42" bestFit="1" customWidth="1"/>
    <col min="11270" max="11270" width="29.85546875" style="42" customWidth="1"/>
    <col min="11271" max="11274" width="22.42578125" style="42" customWidth="1"/>
    <col min="11275" max="11523" width="9.140625" style="42"/>
    <col min="11524" max="11524" width="6.28515625" style="42" customWidth="1"/>
    <col min="11525" max="11525" width="28.42578125" style="42" bestFit="1" customWidth="1"/>
    <col min="11526" max="11526" width="29.85546875" style="42" customWidth="1"/>
    <col min="11527" max="11530" width="22.42578125" style="42" customWidth="1"/>
    <col min="11531" max="11779" width="9.140625" style="42"/>
    <col min="11780" max="11780" width="6.28515625" style="42" customWidth="1"/>
    <col min="11781" max="11781" width="28.42578125" style="42" bestFit="1" customWidth="1"/>
    <col min="11782" max="11782" width="29.85546875" style="42" customWidth="1"/>
    <col min="11783" max="11786" width="22.42578125" style="42" customWidth="1"/>
    <col min="11787" max="12035" width="9.140625" style="42"/>
    <col min="12036" max="12036" width="6.28515625" style="42" customWidth="1"/>
    <col min="12037" max="12037" width="28.42578125" style="42" bestFit="1" customWidth="1"/>
    <col min="12038" max="12038" width="29.85546875" style="42" customWidth="1"/>
    <col min="12039" max="12042" width="22.42578125" style="42" customWidth="1"/>
    <col min="12043" max="12291" width="9.140625" style="42"/>
    <col min="12292" max="12292" width="6.28515625" style="42" customWidth="1"/>
    <col min="12293" max="12293" width="28.42578125" style="42" bestFit="1" customWidth="1"/>
    <col min="12294" max="12294" width="29.85546875" style="42" customWidth="1"/>
    <col min="12295" max="12298" width="22.42578125" style="42" customWidth="1"/>
    <col min="12299" max="12547" width="9.140625" style="42"/>
    <col min="12548" max="12548" width="6.28515625" style="42" customWidth="1"/>
    <col min="12549" max="12549" width="28.42578125" style="42" bestFit="1" customWidth="1"/>
    <col min="12550" max="12550" width="29.85546875" style="42" customWidth="1"/>
    <col min="12551" max="12554" width="22.42578125" style="42" customWidth="1"/>
    <col min="12555" max="12803" width="9.140625" style="42"/>
    <col min="12804" max="12804" width="6.28515625" style="42" customWidth="1"/>
    <col min="12805" max="12805" width="28.42578125" style="42" bestFit="1" customWidth="1"/>
    <col min="12806" max="12806" width="29.85546875" style="42" customWidth="1"/>
    <col min="12807" max="12810" width="22.42578125" style="42" customWidth="1"/>
    <col min="12811" max="13059" width="9.140625" style="42"/>
    <col min="13060" max="13060" width="6.28515625" style="42" customWidth="1"/>
    <col min="13061" max="13061" width="28.42578125" style="42" bestFit="1" customWidth="1"/>
    <col min="13062" max="13062" width="29.85546875" style="42" customWidth="1"/>
    <col min="13063" max="13066" width="22.42578125" style="42" customWidth="1"/>
    <col min="13067" max="13315" width="9.140625" style="42"/>
    <col min="13316" max="13316" width="6.28515625" style="42" customWidth="1"/>
    <col min="13317" max="13317" width="28.42578125" style="42" bestFit="1" customWidth="1"/>
    <col min="13318" max="13318" width="29.85546875" style="42" customWidth="1"/>
    <col min="13319" max="13322" width="22.42578125" style="42" customWidth="1"/>
    <col min="13323" max="13571" width="9.140625" style="42"/>
    <col min="13572" max="13572" width="6.28515625" style="42" customWidth="1"/>
    <col min="13573" max="13573" width="28.42578125" style="42" bestFit="1" customWidth="1"/>
    <col min="13574" max="13574" width="29.85546875" style="42" customWidth="1"/>
    <col min="13575" max="13578" width="22.42578125" style="42" customWidth="1"/>
    <col min="13579" max="13827" width="9.140625" style="42"/>
    <col min="13828" max="13828" width="6.28515625" style="42" customWidth="1"/>
    <col min="13829" max="13829" width="28.42578125" style="42" bestFit="1" customWidth="1"/>
    <col min="13830" max="13830" width="29.85546875" style="42" customWidth="1"/>
    <col min="13831" max="13834" width="22.42578125" style="42" customWidth="1"/>
    <col min="13835" max="14083" width="9.140625" style="42"/>
    <col min="14084" max="14084" width="6.28515625" style="42" customWidth="1"/>
    <col min="14085" max="14085" width="28.42578125" style="42" bestFit="1" customWidth="1"/>
    <col min="14086" max="14086" width="29.85546875" style="42" customWidth="1"/>
    <col min="14087" max="14090" width="22.42578125" style="42" customWidth="1"/>
    <col min="14091" max="14339" width="9.140625" style="42"/>
    <col min="14340" max="14340" width="6.28515625" style="42" customWidth="1"/>
    <col min="14341" max="14341" width="28.42578125" style="42" bestFit="1" customWidth="1"/>
    <col min="14342" max="14342" width="29.85546875" style="42" customWidth="1"/>
    <col min="14343" max="14346" width="22.42578125" style="42" customWidth="1"/>
    <col min="14347" max="14595" width="9.140625" style="42"/>
    <col min="14596" max="14596" width="6.28515625" style="42" customWidth="1"/>
    <col min="14597" max="14597" width="28.42578125" style="42" bestFit="1" customWidth="1"/>
    <col min="14598" max="14598" width="29.85546875" style="42" customWidth="1"/>
    <col min="14599" max="14602" width="22.42578125" style="42" customWidth="1"/>
    <col min="14603" max="14851" width="9.140625" style="42"/>
    <col min="14852" max="14852" width="6.28515625" style="42" customWidth="1"/>
    <col min="14853" max="14853" width="28.42578125" style="42" bestFit="1" customWidth="1"/>
    <col min="14854" max="14854" width="29.85546875" style="42" customWidth="1"/>
    <col min="14855" max="14858" width="22.42578125" style="42" customWidth="1"/>
    <col min="14859" max="15107" width="9.140625" style="42"/>
    <col min="15108" max="15108" width="6.28515625" style="42" customWidth="1"/>
    <col min="15109" max="15109" width="28.42578125" style="42" bestFit="1" customWidth="1"/>
    <col min="15110" max="15110" width="29.85546875" style="42" customWidth="1"/>
    <col min="15111" max="15114" width="22.42578125" style="42" customWidth="1"/>
    <col min="15115" max="15363" width="9.140625" style="42"/>
    <col min="15364" max="15364" width="6.28515625" style="42" customWidth="1"/>
    <col min="15365" max="15365" width="28.42578125" style="42" bestFit="1" customWidth="1"/>
    <col min="15366" max="15366" width="29.85546875" style="42" customWidth="1"/>
    <col min="15367" max="15370" width="22.42578125" style="42" customWidth="1"/>
    <col min="15371" max="15619" width="9.140625" style="42"/>
    <col min="15620" max="15620" width="6.28515625" style="42" customWidth="1"/>
    <col min="15621" max="15621" width="28.42578125" style="42" bestFit="1" customWidth="1"/>
    <col min="15622" max="15622" width="29.85546875" style="42" customWidth="1"/>
    <col min="15623" max="15626" width="22.42578125" style="42" customWidth="1"/>
    <col min="15627" max="15875" width="9.140625" style="42"/>
    <col min="15876" max="15876" width="6.28515625" style="42" customWidth="1"/>
    <col min="15877" max="15877" width="28.42578125" style="42" bestFit="1" customWidth="1"/>
    <col min="15878" max="15878" width="29.85546875" style="42" customWidth="1"/>
    <col min="15879" max="15882" width="22.42578125" style="42" customWidth="1"/>
    <col min="15883" max="16131" width="9.140625" style="42"/>
    <col min="16132" max="16132" width="6.28515625" style="42" customWidth="1"/>
    <col min="16133" max="16133" width="28.42578125" style="42" bestFit="1" customWidth="1"/>
    <col min="16134" max="16134" width="29.85546875" style="42" customWidth="1"/>
    <col min="16135" max="16138" width="22.42578125" style="42" customWidth="1"/>
    <col min="16139" max="16384" width="9.140625" style="42"/>
  </cols>
  <sheetData>
    <row r="1" spans="1:11" s="1" customFormat="1" ht="32.25" customHeight="1">
      <c r="A1" s="337" t="s">
        <v>102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1" s="1" customFormat="1" ht="4.9000000000000004" customHeight="1">
      <c r="A2" s="2"/>
      <c r="C2" s="3"/>
      <c r="F2" s="2"/>
      <c r="G2" s="2"/>
      <c r="H2" s="2"/>
      <c r="I2" s="2"/>
    </row>
    <row r="3" spans="1:11" s="1" customFormat="1" ht="12.6" customHeight="1">
      <c r="A3" s="338" t="str">
        <f>MEMÓRIA!A4</f>
        <v>PAVIMENTAÇÃO E RECAPEAMENTO ASFÁLTICO DE DIVERSAS RUAS DO MUNICIPIO DE CARAPICUIBA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1" s="1" customFormat="1" ht="15">
      <c r="A4" s="46"/>
      <c r="B4" s="47"/>
      <c r="C4" s="48"/>
      <c r="D4" s="47"/>
      <c r="E4" s="47"/>
      <c r="F4" s="49"/>
      <c r="G4" s="49"/>
      <c r="H4" s="66"/>
      <c r="I4" s="49"/>
      <c r="J4" s="47"/>
    </row>
    <row r="5" spans="1:11" s="40" customFormat="1" ht="15">
      <c r="A5" s="339" t="s">
        <v>50</v>
      </c>
      <c r="B5" s="339"/>
      <c r="C5" s="339"/>
      <c r="D5" s="339"/>
      <c r="E5" s="339"/>
      <c r="F5" s="339"/>
      <c r="G5" s="339"/>
      <c r="H5" s="339"/>
      <c r="I5" s="339"/>
      <c r="J5" s="339"/>
    </row>
    <row r="6" spans="1:11" s="40" customFormat="1">
      <c r="A6" s="41"/>
      <c r="B6" s="41"/>
      <c r="C6" s="41"/>
      <c r="D6" s="41"/>
      <c r="E6" s="41"/>
      <c r="F6" s="41"/>
      <c r="G6" s="41"/>
      <c r="H6" s="41"/>
      <c r="I6" s="41"/>
      <c r="J6" s="41"/>
    </row>
    <row r="7" spans="1:11" ht="25.9" customHeight="1">
      <c r="A7" s="343" t="s">
        <v>420</v>
      </c>
      <c r="B7" s="343"/>
      <c r="C7" s="343"/>
      <c r="D7" s="343"/>
      <c r="E7" s="343"/>
      <c r="F7" s="343"/>
      <c r="G7" s="343"/>
      <c r="H7" s="343"/>
      <c r="I7" s="343"/>
      <c r="J7" s="343"/>
    </row>
    <row r="8" spans="1:11" ht="25.9" customHeight="1">
      <c r="A8" s="39"/>
      <c r="B8" s="39"/>
      <c r="C8" s="39"/>
      <c r="D8" s="39"/>
      <c r="E8" s="39"/>
      <c r="F8" s="39"/>
      <c r="G8" s="39"/>
      <c r="H8" s="39"/>
      <c r="I8" s="39"/>
      <c r="J8" s="39"/>
    </row>
    <row r="9" spans="1:11" ht="12" customHeight="1">
      <c r="A9" s="340" t="s">
        <v>42</v>
      </c>
      <c r="B9" s="340" t="s">
        <v>221</v>
      </c>
      <c r="C9" s="341" t="s">
        <v>222</v>
      </c>
      <c r="D9" s="342">
        <v>1</v>
      </c>
      <c r="E9" s="342">
        <v>2</v>
      </c>
      <c r="F9" s="342">
        <v>3</v>
      </c>
      <c r="G9" s="342">
        <v>4</v>
      </c>
      <c r="H9" s="342">
        <v>5</v>
      </c>
      <c r="I9" s="342">
        <v>6</v>
      </c>
      <c r="J9" s="342" t="s">
        <v>51</v>
      </c>
    </row>
    <row r="10" spans="1:11" ht="12" customHeight="1">
      <c r="A10" s="340"/>
      <c r="B10" s="340"/>
      <c r="C10" s="341"/>
      <c r="D10" s="342"/>
      <c r="E10" s="342"/>
      <c r="F10" s="342"/>
      <c r="G10" s="342"/>
      <c r="H10" s="342"/>
      <c r="I10" s="342"/>
      <c r="J10" s="342"/>
    </row>
    <row r="11" spans="1:11" ht="20.100000000000001" customHeight="1">
      <c r="A11" s="331" t="s">
        <v>3</v>
      </c>
      <c r="B11" s="332" t="s">
        <v>4</v>
      </c>
      <c r="C11" s="346">
        <f>ORÇAMENTO!H12</f>
        <v>19866.59</v>
      </c>
      <c r="D11" s="50">
        <f>ROUND(D12*$C$11,2)</f>
        <v>3377.32</v>
      </c>
      <c r="E11" s="50">
        <f t="shared" ref="E11:I11" si="0">ROUND(E12*$C$11,2)</f>
        <v>3377.32</v>
      </c>
      <c r="F11" s="50">
        <f t="shared" si="0"/>
        <v>3277.99</v>
      </c>
      <c r="G11" s="50">
        <f t="shared" si="0"/>
        <v>3277.99</v>
      </c>
      <c r="H11" s="50">
        <f t="shared" si="0"/>
        <v>3277.99</v>
      </c>
      <c r="I11" s="50">
        <f t="shared" si="0"/>
        <v>3277.99</v>
      </c>
      <c r="J11" s="56">
        <f>SUM(D11:I11)</f>
        <v>19866.599999999999</v>
      </c>
      <c r="K11" s="60"/>
    </row>
    <row r="12" spans="1:11" ht="20.100000000000001" customHeight="1">
      <c r="A12" s="331"/>
      <c r="B12" s="332"/>
      <c r="C12" s="346"/>
      <c r="D12" s="51">
        <v>0.17</v>
      </c>
      <c r="E12" s="51">
        <v>0.17</v>
      </c>
      <c r="F12" s="51">
        <v>0.16500000000000001</v>
      </c>
      <c r="G12" s="51">
        <v>0.16500000000000001</v>
      </c>
      <c r="H12" s="51">
        <v>0.16500000000000001</v>
      </c>
      <c r="I12" s="51">
        <v>0.16500000000000001</v>
      </c>
      <c r="J12" s="57">
        <f>SUM(D12:I12)</f>
        <v>1</v>
      </c>
    </row>
    <row r="13" spans="1:11" ht="20.100000000000001" customHeight="1">
      <c r="A13" s="331" t="s">
        <v>52</v>
      </c>
      <c r="B13" s="332" t="s">
        <v>183</v>
      </c>
      <c r="C13" s="346">
        <f>ORÇAMENTO!H53</f>
        <v>2097810.3167999997</v>
      </c>
      <c r="D13" s="50">
        <f>D14*$C$13</f>
        <v>839124.12671999994</v>
      </c>
      <c r="E13" s="50">
        <f t="shared" ref="E13:F13" si="1">E14*$C$13</f>
        <v>629343.09503999993</v>
      </c>
      <c r="F13" s="50">
        <f t="shared" si="1"/>
        <v>629343.09503999993</v>
      </c>
      <c r="G13" s="50">
        <f t="shared" ref="G13:I13" si="2">ROUND(G14*$C$13,2)</f>
        <v>0</v>
      </c>
      <c r="H13" s="50">
        <f t="shared" si="2"/>
        <v>0</v>
      </c>
      <c r="I13" s="50">
        <f t="shared" si="2"/>
        <v>0</v>
      </c>
      <c r="J13" s="56">
        <f>SUM(D13:I13)</f>
        <v>2097810.3167999997</v>
      </c>
      <c r="K13" s="60"/>
    </row>
    <row r="14" spans="1:11" ht="20.100000000000001" customHeight="1">
      <c r="A14" s="331"/>
      <c r="B14" s="332"/>
      <c r="C14" s="346"/>
      <c r="D14" s="51">
        <v>0.4</v>
      </c>
      <c r="E14" s="51">
        <v>0.3</v>
      </c>
      <c r="F14" s="51">
        <v>0.3</v>
      </c>
      <c r="G14" s="51">
        <v>0</v>
      </c>
      <c r="H14" s="51">
        <v>0</v>
      </c>
      <c r="I14" s="51">
        <v>0</v>
      </c>
      <c r="J14" s="57">
        <f>SUM(D14:I14)</f>
        <v>1</v>
      </c>
    </row>
    <row r="15" spans="1:11" ht="20.100000000000001" customHeight="1">
      <c r="A15" s="331" t="s">
        <v>100</v>
      </c>
      <c r="B15" s="332" t="s">
        <v>184</v>
      </c>
      <c r="C15" s="346">
        <f>ORÇAMENTO!H94</f>
        <v>2316864.3007</v>
      </c>
      <c r="D15" s="50">
        <f>C15*D16</f>
        <v>0</v>
      </c>
      <c r="E15" s="50">
        <f>C15*E16</f>
        <v>1158432.15035</v>
      </c>
      <c r="F15" s="50">
        <f>C15*F16</f>
        <v>579216.07517500001</v>
      </c>
      <c r="G15" s="50">
        <f>C15*G16</f>
        <v>579216.07517500001</v>
      </c>
      <c r="H15" s="50"/>
      <c r="I15" s="50"/>
      <c r="J15" s="56">
        <f>SUM(D15:G15)</f>
        <v>2316864.3007</v>
      </c>
      <c r="K15" s="60"/>
    </row>
    <row r="16" spans="1:11" ht="20.100000000000001" customHeight="1">
      <c r="A16" s="331"/>
      <c r="B16" s="332"/>
      <c r="C16" s="346"/>
      <c r="D16" s="51">
        <v>0</v>
      </c>
      <c r="E16" s="51">
        <v>0.5</v>
      </c>
      <c r="F16" s="51">
        <v>0.25</v>
      </c>
      <c r="G16" s="51">
        <v>0.25</v>
      </c>
      <c r="H16" s="51">
        <v>0</v>
      </c>
      <c r="I16" s="51">
        <v>0</v>
      </c>
      <c r="J16" s="57">
        <f>SUM(D16:I16)</f>
        <v>1</v>
      </c>
    </row>
    <row r="17" spans="1:11" ht="20.100000000000001" customHeight="1">
      <c r="A17" s="331" t="s">
        <v>99</v>
      </c>
      <c r="B17" s="332" t="s">
        <v>253</v>
      </c>
      <c r="C17" s="346">
        <f>ORÇAMENTO!H126</f>
        <v>2291803.3802999998</v>
      </c>
      <c r="D17" s="50">
        <f>C17*D18</f>
        <v>0</v>
      </c>
      <c r="E17" s="50">
        <f>C17*E18</f>
        <v>1145901.6901499999</v>
      </c>
      <c r="F17" s="50">
        <f>C17*F18</f>
        <v>572950.84507499996</v>
      </c>
      <c r="G17" s="50">
        <f>C17*G18</f>
        <v>572950.84507499996</v>
      </c>
      <c r="H17" s="50"/>
      <c r="I17" s="50"/>
      <c r="J17" s="56">
        <f>SUM(D17:G17)</f>
        <v>2291803.3802999998</v>
      </c>
      <c r="K17" s="60"/>
    </row>
    <row r="18" spans="1:11" ht="20.100000000000001" customHeight="1">
      <c r="A18" s="331"/>
      <c r="B18" s="332"/>
      <c r="C18" s="346"/>
      <c r="D18" s="51">
        <v>0</v>
      </c>
      <c r="E18" s="51">
        <v>0.5</v>
      </c>
      <c r="F18" s="51">
        <v>0.25</v>
      </c>
      <c r="G18" s="51">
        <v>0.25</v>
      </c>
      <c r="H18" s="51">
        <v>0</v>
      </c>
      <c r="I18" s="51">
        <v>0</v>
      </c>
      <c r="J18" s="57">
        <f>SUM(D18:I18)</f>
        <v>1</v>
      </c>
    </row>
    <row r="19" spans="1:11" ht="20.100000000000001" customHeight="1">
      <c r="A19" s="331" t="s">
        <v>98</v>
      </c>
      <c r="B19" s="333" t="s">
        <v>328</v>
      </c>
      <c r="C19" s="344">
        <f>ORÇAMENTO!H158</f>
        <v>1125651.8369999998</v>
      </c>
      <c r="D19" s="50">
        <f>C19*D20</f>
        <v>0</v>
      </c>
      <c r="E19" s="50" t="e">
        <f>ROUND(#REF!*E20,2)</f>
        <v>#REF!</v>
      </c>
      <c r="F19" s="50" t="e">
        <f>ROUND(#REF!*F20,2)</f>
        <v>#REF!</v>
      </c>
      <c r="G19" s="187">
        <f>ROUND($C$19*G20,2)</f>
        <v>562825.92000000004</v>
      </c>
      <c r="H19" s="187">
        <f>ROUND($C$19*H20,2)</f>
        <v>562825.92000000004</v>
      </c>
      <c r="I19" s="42"/>
      <c r="J19" s="56">
        <f>C19</f>
        <v>1125651.8369999998</v>
      </c>
    </row>
    <row r="20" spans="1:11" ht="20.100000000000001" customHeight="1">
      <c r="A20" s="331"/>
      <c r="B20" s="334"/>
      <c r="C20" s="345"/>
      <c r="D20" s="51">
        <v>0</v>
      </c>
      <c r="E20" s="51">
        <v>0</v>
      </c>
      <c r="F20" s="51">
        <v>0</v>
      </c>
      <c r="G20" s="51">
        <v>0.5</v>
      </c>
      <c r="H20" s="51">
        <v>0.5</v>
      </c>
      <c r="I20" s="51">
        <v>0</v>
      </c>
      <c r="J20" s="57">
        <f>SUM(D20:I20)</f>
        <v>1</v>
      </c>
    </row>
    <row r="21" spans="1:11" ht="20.100000000000001" customHeight="1">
      <c r="A21" s="331" t="s">
        <v>247</v>
      </c>
      <c r="B21" s="335" t="s">
        <v>357</v>
      </c>
      <c r="C21" s="344">
        <f>ORÇAMENTO!H201</f>
        <v>2593484.6842499995</v>
      </c>
      <c r="D21" s="50">
        <f>C21*D22</f>
        <v>0</v>
      </c>
      <c r="E21" s="50" t="e">
        <f>ROUND(#REF!*E22,2)</f>
        <v>#REF!</v>
      </c>
      <c r="F21" s="50" t="e">
        <f>ROUND(#REF!*F22,2)</f>
        <v>#REF!</v>
      </c>
      <c r="G21" s="50" t="e">
        <f>ROUND(#REF!*G22,2)</f>
        <v>#REF!</v>
      </c>
      <c r="H21" s="187">
        <f>ROUND($C$21*H22,2)</f>
        <v>1296742.3400000001</v>
      </c>
      <c r="I21" s="187">
        <f>ROUND($C$21*I22,2)</f>
        <v>1296742.3400000001</v>
      </c>
      <c r="J21" s="56">
        <f>C21</f>
        <v>2593484.6842499995</v>
      </c>
    </row>
    <row r="22" spans="1:11" ht="20.100000000000001" customHeight="1">
      <c r="A22" s="331"/>
      <c r="B22" s="336"/>
      <c r="C22" s="345"/>
      <c r="D22" s="51">
        <v>0</v>
      </c>
      <c r="E22" s="51">
        <v>0</v>
      </c>
      <c r="F22" s="51">
        <v>0</v>
      </c>
      <c r="G22" s="51">
        <v>0</v>
      </c>
      <c r="H22" s="51">
        <v>0.5</v>
      </c>
      <c r="I22" s="51">
        <v>0.5</v>
      </c>
      <c r="J22" s="57">
        <f>SUM(D22:I22)</f>
        <v>1</v>
      </c>
    </row>
    <row r="23" spans="1:11">
      <c r="A23" s="54"/>
      <c r="B23" s="55"/>
      <c r="C23" s="52"/>
      <c r="D23" s="43"/>
      <c r="E23" s="43"/>
      <c r="F23" s="43"/>
      <c r="G23" s="43"/>
      <c r="H23" s="43"/>
      <c r="I23" s="43"/>
      <c r="J23" s="43"/>
    </row>
    <row r="24" spans="1:11" ht="20.100000000000001" customHeight="1">
      <c r="A24" s="327" t="s">
        <v>51</v>
      </c>
      <c r="B24" s="328"/>
      <c r="C24" s="61">
        <f>SUM(C11:C22)</f>
        <v>10445481.109049998</v>
      </c>
      <c r="D24" s="53">
        <f>ROUND(+D17+D15+D13+D11+D19+D21,2)</f>
        <v>842501.45</v>
      </c>
      <c r="E24" s="53">
        <f>ROUND(E17+E15+E13+E11,2)+D24</f>
        <v>3779555.71</v>
      </c>
      <c r="F24" s="53">
        <f>ROUND(F17+F15+F13+F11,2)+E24</f>
        <v>5564343.7199999997</v>
      </c>
      <c r="G24" s="53">
        <f>ROUND(G17+G15+G13+G11+G19,2)+F24</f>
        <v>7282614.5499999998</v>
      </c>
      <c r="H24" s="53">
        <f>ROUND(H17+H15+H13+H11+H19+H21,2)+G24</f>
        <v>9145460.8000000007</v>
      </c>
      <c r="I24" s="53">
        <f>ROUND(I17+I15+I13+I11+I21,2)+H24</f>
        <v>10445481.130000001</v>
      </c>
      <c r="J24" s="53"/>
    </row>
    <row r="25" spans="1:11" ht="20.100000000000001" customHeight="1">
      <c r="A25" s="329"/>
      <c r="B25" s="330"/>
      <c r="C25" s="59">
        <v>1</v>
      </c>
      <c r="D25" s="51">
        <f>D24/C24</f>
        <v>8.0657026823786407E-2</v>
      </c>
      <c r="E25" s="51">
        <f>E24/C24</f>
        <v>0.36183644109273061</v>
      </c>
      <c r="F25" s="51">
        <f>F24/C24</f>
        <v>0.53270344007218917</v>
      </c>
      <c r="G25" s="51">
        <f>G24/C24</f>
        <v>0.69720240494143626</v>
      </c>
      <c r="H25" s="51">
        <f>H24/C24</f>
        <v>0.87554232347195038</v>
      </c>
      <c r="I25" s="51">
        <f>I24/C24</f>
        <v>1.0000000020056523</v>
      </c>
      <c r="J25" s="51"/>
    </row>
    <row r="26" spans="1:11">
      <c r="D26" s="58"/>
    </row>
    <row r="28" spans="1:11">
      <c r="C28" s="42"/>
      <c r="D28" s="44"/>
      <c r="E28" s="44"/>
      <c r="H28" s="42"/>
      <c r="I28" s="42"/>
    </row>
    <row r="29" spans="1:11">
      <c r="F29" s="42"/>
      <c r="G29" s="42"/>
      <c r="H29" s="42"/>
      <c r="I29" s="42"/>
    </row>
    <row r="30" spans="1:11">
      <c r="F30" s="42"/>
      <c r="G30" s="42"/>
      <c r="H30" s="42"/>
      <c r="I30" s="42"/>
    </row>
    <row r="31" spans="1:11">
      <c r="F31" s="42"/>
      <c r="G31" s="42"/>
      <c r="H31" s="42"/>
      <c r="I31" s="42"/>
    </row>
    <row r="32" spans="1:11">
      <c r="F32" s="42"/>
      <c r="G32" s="42"/>
      <c r="H32" s="42"/>
      <c r="I32" s="42"/>
    </row>
    <row r="33" spans="6:9">
      <c r="F33" s="42"/>
      <c r="G33" s="42"/>
      <c r="H33" s="42"/>
      <c r="I33" s="42"/>
    </row>
    <row r="34" spans="6:9">
      <c r="F34" s="42"/>
      <c r="G34" s="42"/>
      <c r="H34" s="42"/>
      <c r="I34" s="42"/>
    </row>
    <row r="35" spans="6:9">
      <c r="F35" s="42"/>
      <c r="G35" s="42"/>
      <c r="H35" s="42"/>
      <c r="I35" s="42"/>
    </row>
    <row r="36" spans="6:9">
      <c r="F36" s="42"/>
      <c r="G36" s="42"/>
      <c r="H36" s="42"/>
      <c r="I36" s="42"/>
    </row>
    <row r="37" spans="6:9">
      <c r="F37" s="42"/>
      <c r="G37" s="42"/>
      <c r="H37" s="42"/>
      <c r="I37" s="42"/>
    </row>
  </sheetData>
  <mergeCells count="33">
    <mergeCell ref="C21:C22"/>
    <mergeCell ref="C19:C20"/>
    <mergeCell ref="A11:A12"/>
    <mergeCell ref="C15:C16"/>
    <mergeCell ref="C17:C18"/>
    <mergeCell ref="B11:B12"/>
    <mergeCell ref="C11:C12"/>
    <mergeCell ref="A13:A14"/>
    <mergeCell ref="B13:B14"/>
    <mergeCell ref="C13:C14"/>
    <mergeCell ref="A1:J1"/>
    <mergeCell ref="A3:J3"/>
    <mergeCell ref="A5:J5"/>
    <mergeCell ref="A9:A10"/>
    <mergeCell ref="B9:B10"/>
    <mergeCell ref="C9:C10"/>
    <mergeCell ref="D9:D10"/>
    <mergeCell ref="E9:E10"/>
    <mergeCell ref="F9:F10"/>
    <mergeCell ref="J9:J10"/>
    <mergeCell ref="A7:J7"/>
    <mergeCell ref="G9:G10"/>
    <mergeCell ref="I9:I10"/>
    <mergeCell ref="H9:H10"/>
    <mergeCell ref="A24:B25"/>
    <mergeCell ref="A15:A16"/>
    <mergeCell ref="B15:B16"/>
    <mergeCell ref="A17:A18"/>
    <mergeCell ref="B17:B18"/>
    <mergeCell ref="A19:A20"/>
    <mergeCell ref="B19:B20"/>
    <mergeCell ref="A21:A22"/>
    <mergeCell ref="B21:B22"/>
  </mergeCells>
  <conditionalFormatting sqref="D23 D12:I12">
    <cfRule type="expression" dxfId="28" priority="75" stopIfTrue="1">
      <formula>AND(ISNUMBER(#REF!),#REF!&lt;&gt;0)</formula>
    </cfRule>
  </conditionalFormatting>
  <conditionalFormatting sqref="C23">
    <cfRule type="expression" dxfId="27" priority="76" stopIfTrue="1">
      <formula>#REF!=2</formula>
    </cfRule>
    <cfRule type="expression" dxfId="26" priority="77" stopIfTrue="1">
      <formula>AND(#REF!=1,#REF!&lt;&gt;"")</formula>
    </cfRule>
  </conditionalFormatting>
  <conditionalFormatting sqref="D19:H19 D15:J15 D17:J17 D11:J11 D13:J13 D21:J21 J19">
    <cfRule type="expression" dxfId="25" priority="74" stopIfTrue="1">
      <formula>D11&lt;&gt;0</formula>
    </cfRule>
  </conditionalFormatting>
  <conditionalFormatting sqref="A23:B23">
    <cfRule type="expression" dxfId="24" priority="78" stopIfTrue="1">
      <formula>#REF!=2</formula>
    </cfRule>
    <cfRule type="expression" dxfId="23" priority="79" stopIfTrue="1">
      <formula>AND(#REF!=1,#REF!&lt;&gt;"")</formula>
    </cfRule>
  </conditionalFormatting>
  <conditionalFormatting sqref="A11:B11">
    <cfRule type="expression" dxfId="22" priority="80" stopIfTrue="1">
      <formula>#REF!=2</formula>
    </cfRule>
    <cfRule type="expression" dxfId="21" priority="81" stopIfTrue="1">
      <formula>AND(#REF!=1,#REF!&lt;&gt;"")</formula>
    </cfRule>
  </conditionalFormatting>
  <conditionalFormatting sqref="C11">
    <cfRule type="expression" dxfId="20" priority="82" stopIfTrue="1">
      <formula>#REF!=2</formula>
    </cfRule>
    <cfRule type="expression" dxfId="19" priority="83" stopIfTrue="1">
      <formula>AND(#REF!=1,#REF!&lt;&gt;"")</formula>
    </cfRule>
  </conditionalFormatting>
  <conditionalFormatting sqref="E23">
    <cfRule type="expression" dxfId="18" priority="73" stopIfTrue="1">
      <formula>AND(ISNUMBER(#REF!),#REF!&lt;&gt;0)</formula>
    </cfRule>
  </conditionalFormatting>
  <conditionalFormatting sqref="F23:I23 J22 J16 J12 J18:J20">
    <cfRule type="expression" dxfId="17" priority="72" stopIfTrue="1">
      <formula>AND(ISNUMBER(#REF!),#REF!&lt;&gt;0)</formula>
    </cfRule>
  </conditionalFormatting>
  <conditionalFormatting sqref="B19 B21 A13:B13">
    <cfRule type="expression" dxfId="16" priority="68" stopIfTrue="1">
      <formula>#REF!=2</formula>
    </cfRule>
    <cfRule type="expression" dxfId="15" priority="69" stopIfTrue="1">
      <formula>AND(#REF!=1,#REF!&lt;&gt;"")</formula>
    </cfRule>
  </conditionalFormatting>
  <conditionalFormatting sqref="C13">
    <cfRule type="expression" dxfId="14" priority="70" stopIfTrue="1">
      <formula>#REF!=2</formula>
    </cfRule>
    <cfRule type="expression" dxfId="13" priority="71" stopIfTrue="1">
      <formula>AND(#REF!=1,#REF!&lt;&gt;"")</formula>
    </cfRule>
  </conditionalFormatting>
  <conditionalFormatting sqref="D14:I14">
    <cfRule type="expression" dxfId="12" priority="63" stopIfTrue="1">
      <formula>AND(ISNUMBER(#REF!),#REF!&lt;&gt;0)</formula>
    </cfRule>
  </conditionalFormatting>
  <conditionalFormatting sqref="J23">
    <cfRule type="expression" dxfId="11" priority="58" stopIfTrue="1">
      <formula>AND(ISNUMBER(#REF!),#REF!&lt;&gt;0)</formula>
    </cfRule>
  </conditionalFormatting>
  <conditionalFormatting sqref="D25:J25 J14">
    <cfRule type="expression" dxfId="10" priority="51" stopIfTrue="1">
      <formula>AND(ISNUMBER(#REF!),#REF!&lt;&gt;0)</formula>
    </cfRule>
  </conditionalFormatting>
  <conditionalFormatting sqref="I22 J19 I20 G19:H22 D16:I16 G18:I18 H21:J21">
    <cfRule type="expression" dxfId="9" priority="44" stopIfTrue="1">
      <formula>AND(ISNUMBER(#REF!),#REF!&lt;&gt;0)</formula>
    </cfRule>
  </conditionalFormatting>
  <conditionalFormatting sqref="A15:B15 B17">
    <cfRule type="expression" dxfId="8" priority="45" stopIfTrue="1">
      <formula>#REF!=2</formula>
    </cfRule>
    <cfRule type="expression" dxfId="7" priority="46" stopIfTrue="1">
      <formula>AND(#REF!=1,#REF!&lt;&gt;"")</formula>
    </cfRule>
  </conditionalFormatting>
  <conditionalFormatting sqref="C15">
    <cfRule type="expression" dxfId="6" priority="47" stopIfTrue="1">
      <formula>#REF!=2</formula>
    </cfRule>
    <cfRule type="expression" dxfId="5" priority="48" stopIfTrue="1">
      <formula>AND(#REF!=1,#REF!&lt;&gt;"")</formula>
    </cfRule>
  </conditionalFormatting>
  <conditionalFormatting sqref="A17">
    <cfRule type="expression" dxfId="4" priority="39" stopIfTrue="1">
      <formula>#REF!=2</formula>
    </cfRule>
    <cfRule type="expression" dxfId="3" priority="40" stopIfTrue="1">
      <formula>AND(#REF!=1,#REF!&lt;&gt;"")</formula>
    </cfRule>
  </conditionalFormatting>
  <conditionalFormatting sqref="C17">
    <cfRule type="expression" dxfId="2" priority="41" stopIfTrue="1">
      <formula>#REF!=2</formula>
    </cfRule>
    <cfRule type="expression" dxfId="1" priority="42" stopIfTrue="1">
      <formula>AND(#REF!=1,#REF!&lt;&gt;"")</formula>
    </cfRule>
  </conditionalFormatting>
  <conditionalFormatting sqref="D18:F22">
    <cfRule type="expression" dxfId="0" priority="38" stopIfTrue="1">
      <formula>AND(ISNUMBER(#REF!),#REF!&lt;&gt;0)</formula>
    </cfRule>
  </conditionalFormatting>
  <dataValidations xWindow="555" yWindow="482" count="2">
    <dataValidation type="decimal" allowBlank="1" showErrorMessage="1" error="Porcentagem Acumulada &gt; 100%." sqref="D131081:J131081 I20:I22 J20 J22 J18 D19:H22 ACU12:ACX12 AMQ12:AMT12 AWM12:AWP12 BGI12:BGL12 BQE12:BQH12 CAA12:CAD12 CJW12:CJZ12 CTS12:CTV12 DDO12:DDR12 DNK12:DNN12 DXG12:DXJ12 EHC12:EHF12 EQY12:ERB12 FAU12:FAX12 FKQ12:FKT12 FUM12:FUP12 GEI12:GEL12 GOE12:GOH12 GYA12:GYD12 HHW12:HHZ12 HRS12:HRV12 IBO12:IBR12 ILK12:ILN12 IVG12:IVJ12 JFC12:JFF12 JOY12:JPB12 JYU12:JYX12 KIQ12:KIT12 KSM12:KSP12 LCI12:LCL12 LME12:LMH12 LWA12:LWD12 MFW12:MFZ12 MPS12:MPV12 MZO12:MZR12 NJK12:NJN12 NTG12:NTJ12 ODC12:ODF12 OMY12:ONB12 OWU12:OWX12 PGQ12:PGT12 PQM12:PQP12 QAI12:QAL12 QKE12:QKH12 QUA12:QUD12 RDW12:RDZ12 RNS12:RNV12 RXO12:RXR12 SHK12:SHN12 SRG12:SRJ12 TBC12:TBF12 TKY12:TLB12 TUU12:TUX12 UEQ12:UET12 UOM12:UOP12 UYI12:UYL12 VIE12:VIH12 VSA12:VSD12 WBW12:WBZ12 WLS12:WLV12 WVO12:WVR12 JC12:JF12 WLS18:WLV23 WBW18:WBZ23 VSA18:VSD23 VIE18:VIH23 UYI18:UYL23 UOM18:UOP23 UEQ18:UET23 TUU18:TUX23 TKY18:TLB23 TBC18:TBF23 SRG18:SRJ23 SHK18:SHN23 RXO18:RXR23 RNS18:RNV23 RDW18:RDZ23 QUA18:QUD23 QKE18:QKH23 QAI18:QAL23 PQM18:PQP23 PGQ18:PGT23 OWU18:OWX23 OMY18:ONB23 ODC18:ODF23 NTG18:NTJ23 NJK18:NJN23 MZO18:MZR23 MPS18:MPV23 MFW18:MFZ23 LWA18:LWD23 LME18:LMH23 LCI18:LCL23 KSM18:KSP23 KIQ18:KIT23 JYU18:JYX23 JOY18:JPB23 JFC18:JFF23 IVG18:IVJ23 ILK18:ILN23 IBO18:IBR23 HRS18:HRV23 HHW18:HHZ23 GYA18:GYD23 GOE18:GOH23 GEI18:GEL23 FUM18:FUP23 FKQ18:FKT23 FAU18:FAX23 EQY18:ERB23 EHC18:EHF23 DXG18:DXJ23 DNK18:DNN23 DDO18:DDR23 CTS18:CTV23 CJW18:CJZ23 CAA18:CAD23 BQE18:BQH23 BGI18:BGL23 AWM18:AWP23 AMQ18:AMT23 ACU18:ACX23 SY18:TB23 JC14:JF14 SY14:TB14 ACU14:ACX14 AMQ14:AMT14 AWM14:AWP14 BGI14:BGL14 BQE14:BQH14 CAA14:CAD14 CJW14:CJZ14 CTS14:CTV14 DDO14:DDR14 DNK14:DNN14 DXG14:DXJ14 EHC14:EHF14 EQY14:ERB14 FAU14:FAX14 FKQ14:FKT14 FUM14:FUP14 GEI14:GEL14 GOE14:GOH14 GYA14:GYD14 HHW14:HHZ14 HRS14:HRV14 IBO14:IBR14 ILK14:ILN14 IVG14:IVJ14 JFC14:JFF14 JOY14:JPB14 JYU14:JYX14 KIQ14:KIT14 KSM14:KSP14 LCI14:LCL14 LME14:LMH14 LWA14:LWD14 MFW14:MFZ14 MPS14:MPV14 MZO14:MZR14 NJK14:NJN14 NTG14:NTJ14 ODC14:ODF14 OMY14:ONB14 OWU14:OWX14 PGQ14:PGT14 PQM14:PQP14 QAI14:QAL14 QKE14:QKH14 QUA14:QUD14 RDW14:RDZ14 RNS14:RNV14 RXO14:RXR14 SHK14:SHN14 SRG14:SRJ14 TBC14:TBF14 TKY14:TLB14 TUU14:TUX14 UEQ14:UET14 UOM14:UOP14 UYI14:UYL14 VIE14:VIH14 VSA14:VSD14 WBW14:WBZ14 WLS14:WLV14 WVO14:WVR14 JC18:JF23 JC16:JF16 SY16:TB16 ACU16:ACX16 AMQ16:AMT16 AWM16:AWP16 BGI16:BGL16 BQE16:BQH16 CAA16:CAD16 CJW16:CJZ16 CTS16:CTV16 DDO16:DDR16 DNK16:DNN16 DXG16:DXJ16 EHC16:EHF16 EQY16:ERB16 FAU16:FAX16 FKQ16:FKT16 FUM16:FUP16 GEI16:GEL16 GOE16:GOH16 GYA16:GYD16 HHW16:HHZ16 HRS16:HRV16 IBO16:IBR16 ILK16:ILN16 IVG16:IVJ16 JFC16:JFF16 JOY16:JPB16 JYU16:JYX16 KIQ16:KIT16 KSM16:KSP16 LCI16:LCL16 LME16:LMH16 LWA16:LWD16 MFW16:MFZ16 MPS16:MPV16 MZO16:MZR16 NJK16:NJN16 NTG16:NTJ16 ODC16:ODF16 OMY16:ONB16 OWU16:OWX16 PGQ16:PGT16 PQM16:PQP16 QAI16:QAL16 QKE16:QKH16 QUA16:QUD16 RDW16:RDZ16 RNS16:RNV16 RXO16:RXR16 SHK16:SHN16 SRG16:SRJ16 TBC16:TBF16 TKY16:TLB16 TUU16:TUX16 UEQ16:UET16 UOM16:UOP16 UYI16:UYL16 VIE16:VIH16 VSA16:VSD16 WBW16:WBZ16 WLS16:WLV16 WVO16:WVR16 D16:J16 D12:J12 SY12:TB12 WVO18:WVR23 D14:J14 D23:J23 G17:I18 D18:F18 D262153:J262153 D327689:J327689 D393225:J393225 D458761:J458761 D524297:J524297 D589833:J589833 D655369:J655369 D720905:J720905 D786441:J786441 D851977:J851977 D917513:J917513 D983049:J983049 D65547:J65547 D131083:J131083 D196619:J196619 D262155:J262155 D327691:J327691 D393227:J393227 D458763:J458763 D524299:J524299 D589835:J589835 D655371:J655371 D720907:J720907 D786443:J786443 D851979:J851979 D917515:J917515 D983051:J983051 D65549:J65550 D131085:J131086 D196621:J196622 D262157:J262158 D327693:J327694 D393229:J393230 D458765:J458766 D524301:J524302 D589837:J589838 D655373:J655374 D720909:J720910 D786445:J786446 D851981:J851982 D917517:J917518 D983053:J983054 D65545:J65545 SY65546:TB65546 ACU65546:ACX65546 AMQ65546:AMT65546 AWM65546:AWP65546 BGI65546:BGL65546 BQE65546:BQH65546 CAA65546:CAD65546 CJW65546:CJZ65546 CTS65546:CTV65546 DDO65546:DDR65546 DNK65546:DNN65546 DXG65546:DXJ65546 EHC65546:EHF65546 EQY65546:ERB65546 FAU65546:FAX65546 FKQ65546:FKT65546 FUM65546:FUP65546 GEI65546:GEL65546 GOE65546:GOH65546 GYA65546:GYD65546 HHW65546:HHZ65546 HRS65546:HRV65546 IBO65546:IBR65546 ILK65546:ILN65546 IVG65546:IVJ65546 JFC65546:JFF65546 JOY65546:JPB65546 JYU65546:JYX65546 KIQ65546:KIT65546 KSM65546:KSP65546 LCI65546:LCL65546 LME65546:LMH65546 LWA65546:LWD65546 MFW65546:MFZ65546 MPS65546:MPV65546 MZO65546:MZR65546 NJK65546:NJN65546 NTG65546:NTJ65546 ODC65546:ODF65546 OMY65546:ONB65546 OWU65546:OWX65546 PGQ65546:PGT65546 PQM65546:PQP65546 QAI65546:QAL65546 QKE65546:QKH65546 QUA65546:QUD65546 RDW65546:RDZ65546 RNS65546:RNV65546 RXO65546:RXR65546 SHK65546:SHN65546 SRG65546:SRJ65546 TBC65546:TBF65546 TKY65546:TLB65546 TUU65546:TUX65546 UEQ65546:UET65546 UOM65546:UOP65546 UYI65546:UYL65546 VIE65546:VIH65546 VSA65546:VSD65546 WBW65546:WBZ65546 WLS65546:WLV65546 WVO65546:WVR65546 JC131082:JF131082 SY131082:TB131082 ACU131082:ACX131082 AMQ131082:AMT131082 AWM131082:AWP131082 BGI131082:BGL131082 BQE131082:BQH131082 CAA131082:CAD131082 CJW131082:CJZ131082 CTS131082:CTV131082 DDO131082:DDR131082 DNK131082:DNN131082 DXG131082:DXJ131082 EHC131082:EHF131082 EQY131082:ERB131082 FAU131082:FAX131082 FKQ131082:FKT131082 FUM131082:FUP131082 GEI131082:GEL131082 GOE131082:GOH131082 GYA131082:GYD131082 HHW131082:HHZ131082 HRS131082:HRV131082 IBO131082:IBR131082 ILK131082:ILN131082 IVG131082:IVJ131082 JFC131082:JFF131082 JOY131082:JPB131082 JYU131082:JYX131082 KIQ131082:KIT131082 KSM131082:KSP131082 LCI131082:LCL131082 LME131082:LMH131082 LWA131082:LWD131082 MFW131082:MFZ131082 MPS131082:MPV131082 MZO131082:MZR131082 NJK131082:NJN131082 NTG131082:NTJ131082 ODC131082:ODF131082 OMY131082:ONB131082 OWU131082:OWX131082 PGQ131082:PGT131082 PQM131082:PQP131082 QAI131082:QAL131082 QKE131082:QKH131082 QUA131082:QUD131082 RDW131082:RDZ131082 RNS131082:RNV131082 RXO131082:RXR131082 SHK131082:SHN131082 SRG131082:SRJ131082 TBC131082:TBF131082 TKY131082:TLB131082 TUU131082:TUX131082 UEQ131082:UET131082 UOM131082:UOP131082 UYI131082:UYL131082 VIE131082:VIH131082 VSA131082:VSD131082 WBW131082:WBZ131082 WLS131082:WLV131082 WVO131082:WVR131082 JC196618:JF196618 SY196618:TB196618 ACU196618:ACX196618 AMQ196618:AMT196618 AWM196618:AWP196618 BGI196618:BGL196618 BQE196618:BQH196618 CAA196618:CAD196618 CJW196618:CJZ196618 CTS196618:CTV196618 DDO196618:DDR196618 DNK196618:DNN196618 DXG196618:DXJ196618 EHC196618:EHF196618 EQY196618:ERB196618 FAU196618:FAX196618 FKQ196618:FKT196618 FUM196618:FUP196618 GEI196618:GEL196618 GOE196618:GOH196618 GYA196618:GYD196618 HHW196618:HHZ196618 HRS196618:HRV196618 IBO196618:IBR196618 ILK196618:ILN196618 IVG196618:IVJ196618 JFC196618:JFF196618 JOY196618:JPB196618 JYU196618:JYX196618 KIQ196618:KIT196618 KSM196618:KSP196618 LCI196618:LCL196618 LME196618:LMH196618 LWA196618:LWD196618 MFW196618:MFZ196618 MPS196618:MPV196618 MZO196618:MZR196618 NJK196618:NJN196618 NTG196618:NTJ196618 ODC196618:ODF196618 OMY196618:ONB196618 OWU196618:OWX196618 PGQ196618:PGT196618 PQM196618:PQP196618 QAI196618:QAL196618 QKE196618:QKH196618 QUA196618:QUD196618 RDW196618:RDZ196618 RNS196618:RNV196618 RXO196618:RXR196618 SHK196618:SHN196618 SRG196618:SRJ196618 TBC196618:TBF196618 TKY196618:TLB196618 TUU196618:TUX196618 UEQ196618:UET196618 UOM196618:UOP196618 UYI196618:UYL196618 VIE196618:VIH196618 VSA196618:VSD196618 WBW196618:WBZ196618 WLS196618:WLV196618 WVO196618:WVR196618 JC262154:JF262154 SY262154:TB262154 ACU262154:ACX262154 AMQ262154:AMT262154 AWM262154:AWP262154 BGI262154:BGL262154 BQE262154:BQH262154 CAA262154:CAD262154 CJW262154:CJZ262154 CTS262154:CTV262154 DDO262154:DDR262154 DNK262154:DNN262154 DXG262154:DXJ262154 EHC262154:EHF262154 EQY262154:ERB262154 FAU262154:FAX262154 FKQ262154:FKT262154 FUM262154:FUP262154 GEI262154:GEL262154 GOE262154:GOH262154 GYA262154:GYD262154 HHW262154:HHZ262154 HRS262154:HRV262154 IBO262154:IBR262154 ILK262154:ILN262154 IVG262154:IVJ262154 JFC262154:JFF262154 JOY262154:JPB262154 JYU262154:JYX262154 KIQ262154:KIT262154 KSM262154:KSP262154 LCI262154:LCL262154 LME262154:LMH262154 LWA262154:LWD262154 MFW262154:MFZ262154 MPS262154:MPV262154 MZO262154:MZR262154 NJK262154:NJN262154 NTG262154:NTJ262154 ODC262154:ODF262154 OMY262154:ONB262154 OWU262154:OWX262154 PGQ262154:PGT262154 PQM262154:PQP262154 QAI262154:QAL262154 QKE262154:QKH262154 QUA262154:QUD262154 RDW262154:RDZ262154 RNS262154:RNV262154 RXO262154:RXR262154 SHK262154:SHN262154 SRG262154:SRJ262154 TBC262154:TBF262154 TKY262154:TLB262154 TUU262154:TUX262154 UEQ262154:UET262154 UOM262154:UOP262154 UYI262154:UYL262154 VIE262154:VIH262154 VSA262154:VSD262154 WBW262154:WBZ262154 WLS262154:WLV262154 WVO262154:WVR262154 JC327690:JF327690 SY327690:TB327690 ACU327690:ACX327690 AMQ327690:AMT327690 AWM327690:AWP327690 BGI327690:BGL327690 BQE327690:BQH327690 CAA327690:CAD327690 CJW327690:CJZ327690 CTS327690:CTV327690 DDO327690:DDR327690 DNK327690:DNN327690 DXG327690:DXJ327690 EHC327690:EHF327690 EQY327690:ERB327690 FAU327690:FAX327690 FKQ327690:FKT327690 FUM327690:FUP327690 GEI327690:GEL327690 GOE327690:GOH327690 GYA327690:GYD327690 HHW327690:HHZ327690 HRS327690:HRV327690 IBO327690:IBR327690 ILK327690:ILN327690 IVG327690:IVJ327690 JFC327690:JFF327690 JOY327690:JPB327690 JYU327690:JYX327690 KIQ327690:KIT327690 KSM327690:KSP327690 LCI327690:LCL327690 LME327690:LMH327690 LWA327690:LWD327690 MFW327690:MFZ327690 MPS327690:MPV327690 MZO327690:MZR327690 NJK327690:NJN327690 NTG327690:NTJ327690 ODC327690:ODF327690 OMY327690:ONB327690 OWU327690:OWX327690 PGQ327690:PGT327690 PQM327690:PQP327690 QAI327690:QAL327690 QKE327690:QKH327690 QUA327690:QUD327690 RDW327690:RDZ327690 RNS327690:RNV327690 RXO327690:RXR327690 SHK327690:SHN327690 SRG327690:SRJ327690 TBC327690:TBF327690 TKY327690:TLB327690 TUU327690:TUX327690 UEQ327690:UET327690 UOM327690:UOP327690 UYI327690:UYL327690 VIE327690:VIH327690 VSA327690:VSD327690 WBW327690:WBZ327690 WLS327690:WLV327690 WVO327690:WVR327690 JC393226:JF393226 SY393226:TB393226 ACU393226:ACX393226 AMQ393226:AMT393226 AWM393226:AWP393226 BGI393226:BGL393226 BQE393226:BQH393226 CAA393226:CAD393226 CJW393226:CJZ393226 CTS393226:CTV393226 DDO393226:DDR393226 DNK393226:DNN393226 DXG393226:DXJ393226 EHC393226:EHF393226 EQY393226:ERB393226 FAU393226:FAX393226 FKQ393226:FKT393226 FUM393226:FUP393226 GEI393226:GEL393226 GOE393226:GOH393226 GYA393226:GYD393226 HHW393226:HHZ393226 HRS393226:HRV393226 IBO393226:IBR393226 ILK393226:ILN393226 IVG393226:IVJ393226 JFC393226:JFF393226 JOY393226:JPB393226 JYU393226:JYX393226 KIQ393226:KIT393226 KSM393226:KSP393226 LCI393226:LCL393226 LME393226:LMH393226 LWA393226:LWD393226 MFW393226:MFZ393226 MPS393226:MPV393226 MZO393226:MZR393226 NJK393226:NJN393226 NTG393226:NTJ393226 ODC393226:ODF393226 OMY393226:ONB393226 OWU393226:OWX393226 PGQ393226:PGT393226 PQM393226:PQP393226 QAI393226:QAL393226 QKE393226:QKH393226 QUA393226:QUD393226 RDW393226:RDZ393226 RNS393226:RNV393226 RXO393226:RXR393226 SHK393226:SHN393226 SRG393226:SRJ393226 TBC393226:TBF393226 TKY393226:TLB393226 TUU393226:TUX393226 UEQ393226:UET393226 UOM393226:UOP393226 UYI393226:UYL393226 VIE393226:VIH393226 VSA393226:VSD393226 WBW393226:WBZ393226 WLS393226:WLV393226 WVO393226:WVR393226 JC458762:JF458762 SY458762:TB458762 ACU458762:ACX458762 AMQ458762:AMT458762 AWM458762:AWP458762 BGI458762:BGL458762 BQE458762:BQH458762 CAA458762:CAD458762 CJW458762:CJZ458762 CTS458762:CTV458762 DDO458762:DDR458762 DNK458762:DNN458762 DXG458762:DXJ458762 EHC458762:EHF458762 EQY458762:ERB458762 FAU458762:FAX458762 FKQ458762:FKT458762 FUM458762:FUP458762 GEI458762:GEL458762 GOE458762:GOH458762 GYA458762:GYD458762 HHW458762:HHZ458762 HRS458762:HRV458762 IBO458762:IBR458762 ILK458762:ILN458762 IVG458762:IVJ458762 JFC458762:JFF458762 JOY458762:JPB458762 JYU458762:JYX458762 KIQ458762:KIT458762 KSM458762:KSP458762 LCI458762:LCL458762 LME458762:LMH458762 LWA458762:LWD458762 MFW458762:MFZ458762 MPS458762:MPV458762 MZO458762:MZR458762 NJK458762:NJN458762 NTG458762:NTJ458762 ODC458762:ODF458762 OMY458762:ONB458762 OWU458762:OWX458762 PGQ458762:PGT458762 PQM458762:PQP458762 QAI458762:QAL458762 QKE458762:QKH458762 QUA458762:QUD458762 RDW458762:RDZ458762 RNS458762:RNV458762 RXO458762:RXR458762 SHK458762:SHN458762 SRG458762:SRJ458762 TBC458762:TBF458762 TKY458762:TLB458762 TUU458762:TUX458762 UEQ458762:UET458762 UOM458762:UOP458762 UYI458762:UYL458762 VIE458762:VIH458762 VSA458762:VSD458762 WBW458762:WBZ458762 WLS458762:WLV458762 WVO458762:WVR458762 JC524298:JF524298 SY524298:TB524298 ACU524298:ACX524298 AMQ524298:AMT524298 AWM524298:AWP524298 BGI524298:BGL524298 BQE524298:BQH524298 CAA524298:CAD524298 CJW524298:CJZ524298 CTS524298:CTV524298 DDO524298:DDR524298 DNK524298:DNN524298 DXG524298:DXJ524298 EHC524298:EHF524298 EQY524298:ERB524298 FAU524298:FAX524298 FKQ524298:FKT524298 FUM524298:FUP524298 GEI524298:GEL524298 GOE524298:GOH524298 GYA524298:GYD524298 HHW524298:HHZ524298 HRS524298:HRV524298 IBO524298:IBR524298 ILK524298:ILN524298 IVG524298:IVJ524298 JFC524298:JFF524298 JOY524298:JPB524298 JYU524298:JYX524298 KIQ524298:KIT524298 KSM524298:KSP524298 LCI524298:LCL524298 LME524298:LMH524298 LWA524298:LWD524298 MFW524298:MFZ524298 MPS524298:MPV524298 MZO524298:MZR524298 NJK524298:NJN524298 NTG524298:NTJ524298 ODC524298:ODF524298 OMY524298:ONB524298 OWU524298:OWX524298 PGQ524298:PGT524298 PQM524298:PQP524298 QAI524298:QAL524298 QKE524298:QKH524298 QUA524298:QUD524298 RDW524298:RDZ524298 RNS524298:RNV524298 RXO524298:RXR524298 SHK524298:SHN524298 SRG524298:SRJ524298 TBC524298:TBF524298 TKY524298:TLB524298 TUU524298:TUX524298 UEQ524298:UET524298 UOM524298:UOP524298 UYI524298:UYL524298 VIE524298:VIH524298 VSA524298:VSD524298 WBW524298:WBZ524298 WLS524298:WLV524298 WVO524298:WVR524298 JC589834:JF589834 SY589834:TB589834 ACU589834:ACX589834 AMQ589834:AMT589834 AWM589834:AWP589834 BGI589834:BGL589834 BQE589834:BQH589834 CAA589834:CAD589834 CJW589834:CJZ589834 CTS589834:CTV589834 DDO589834:DDR589834 DNK589834:DNN589834 DXG589834:DXJ589834 EHC589834:EHF589834 EQY589834:ERB589834 FAU589834:FAX589834 FKQ589834:FKT589834 FUM589834:FUP589834 GEI589834:GEL589834 GOE589834:GOH589834 GYA589834:GYD589834 HHW589834:HHZ589834 HRS589834:HRV589834 IBO589834:IBR589834 ILK589834:ILN589834 IVG589834:IVJ589834 JFC589834:JFF589834 JOY589834:JPB589834 JYU589834:JYX589834 KIQ589834:KIT589834 KSM589834:KSP589834 LCI589834:LCL589834 LME589834:LMH589834 LWA589834:LWD589834 MFW589834:MFZ589834 MPS589834:MPV589834 MZO589834:MZR589834 NJK589834:NJN589834 NTG589834:NTJ589834 ODC589834:ODF589834 OMY589834:ONB589834 OWU589834:OWX589834 PGQ589834:PGT589834 PQM589834:PQP589834 QAI589834:QAL589834 QKE589834:QKH589834 QUA589834:QUD589834 RDW589834:RDZ589834 RNS589834:RNV589834 RXO589834:RXR589834 SHK589834:SHN589834 SRG589834:SRJ589834 TBC589834:TBF589834 TKY589834:TLB589834 TUU589834:TUX589834 UEQ589834:UET589834 UOM589834:UOP589834 UYI589834:UYL589834 VIE589834:VIH589834 VSA589834:VSD589834 WBW589834:WBZ589834 WLS589834:WLV589834 WVO589834:WVR589834 JC655370:JF655370 SY655370:TB655370 ACU655370:ACX655370 AMQ655370:AMT655370 AWM655370:AWP655370 BGI655370:BGL655370 BQE655370:BQH655370 CAA655370:CAD655370 CJW655370:CJZ655370 CTS655370:CTV655370 DDO655370:DDR655370 DNK655370:DNN655370 DXG655370:DXJ655370 EHC655370:EHF655370 EQY655370:ERB655370 FAU655370:FAX655370 FKQ655370:FKT655370 FUM655370:FUP655370 GEI655370:GEL655370 GOE655370:GOH655370 GYA655370:GYD655370 HHW655370:HHZ655370 HRS655370:HRV655370 IBO655370:IBR655370 ILK655370:ILN655370 IVG655370:IVJ655370 JFC655370:JFF655370 JOY655370:JPB655370 JYU655370:JYX655370 KIQ655370:KIT655370 KSM655370:KSP655370 LCI655370:LCL655370 LME655370:LMH655370 LWA655370:LWD655370 MFW655370:MFZ655370 MPS655370:MPV655370 MZO655370:MZR655370 NJK655370:NJN655370 NTG655370:NTJ655370 ODC655370:ODF655370 OMY655370:ONB655370 OWU655370:OWX655370 PGQ655370:PGT655370 PQM655370:PQP655370 QAI655370:QAL655370 QKE655370:QKH655370 QUA655370:QUD655370 RDW655370:RDZ655370 RNS655370:RNV655370 RXO655370:RXR655370 SHK655370:SHN655370 SRG655370:SRJ655370 TBC655370:TBF655370 TKY655370:TLB655370 TUU655370:TUX655370 UEQ655370:UET655370 UOM655370:UOP655370 UYI655370:UYL655370 VIE655370:VIH655370 VSA655370:VSD655370 WBW655370:WBZ655370 WLS655370:WLV655370 WVO655370:WVR655370 JC720906:JF720906 SY720906:TB720906 ACU720906:ACX720906 AMQ720906:AMT720906 AWM720906:AWP720906 BGI720906:BGL720906 BQE720906:BQH720906 CAA720906:CAD720906 CJW720906:CJZ720906 CTS720906:CTV720906 DDO720906:DDR720906 DNK720906:DNN720906 DXG720906:DXJ720906 EHC720906:EHF720906 EQY720906:ERB720906 FAU720906:FAX720906 FKQ720906:FKT720906 FUM720906:FUP720906 GEI720906:GEL720906 GOE720906:GOH720906 GYA720906:GYD720906 HHW720906:HHZ720906 HRS720906:HRV720906 IBO720906:IBR720906 ILK720906:ILN720906 IVG720906:IVJ720906 JFC720906:JFF720906 JOY720906:JPB720906 JYU720906:JYX720906 KIQ720906:KIT720906 KSM720906:KSP720906 LCI720906:LCL720906 LME720906:LMH720906 LWA720906:LWD720906 MFW720906:MFZ720906 MPS720906:MPV720906 MZO720906:MZR720906 NJK720906:NJN720906 NTG720906:NTJ720906 ODC720906:ODF720906 OMY720906:ONB720906 OWU720906:OWX720906 PGQ720906:PGT720906 PQM720906:PQP720906 QAI720906:QAL720906 QKE720906:QKH720906 QUA720906:QUD720906 RDW720906:RDZ720906 RNS720906:RNV720906 RXO720906:RXR720906 SHK720906:SHN720906 SRG720906:SRJ720906 TBC720906:TBF720906 TKY720906:TLB720906 TUU720906:TUX720906 UEQ720906:UET720906 UOM720906:UOP720906 UYI720906:UYL720906 VIE720906:VIH720906 VSA720906:VSD720906 WBW720906:WBZ720906 WLS720906:WLV720906 WVO720906:WVR720906 JC786442:JF786442 SY786442:TB786442 ACU786442:ACX786442 AMQ786442:AMT786442 AWM786442:AWP786442 BGI786442:BGL786442 BQE786442:BQH786442 CAA786442:CAD786442 CJW786442:CJZ786442 CTS786442:CTV786442 DDO786442:DDR786442 DNK786442:DNN786442 DXG786442:DXJ786442 EHC786442:EHF786442 EQY786442:ERB786442 FAU786442:FAX786442 FKQ786442:FKT786442 FUM786442:FUP786442 GEI786442:GEL786442 GOE786442:GOH786442 GYA786442:GYD786442 HHW786442:HHZ786442 HRS786442:HRV786442 IBO786442:IBR786442 ILK786442:ILN786442 IVG786442:IVJ786442 JFC786442:JFF786442 JOY786442:JPB786442 JYU786442:JYX786442 KIQ786442:KIT786442 KSM786442:KSP786442 LCI786442:LCL786442 LME786442:LMH786442 LWA786442:LWD786442 MFW786442:MFZ786442 MPS786442:MPV786442 MZO786442:MZR786442 NJK786442:NJN786442 NTG786442:NTJ786442 ODC786442:ODF786442 OMY786442:ONB786442 OWU786442:OWX786442 PGQ786442:PGT786442 PQM786442:PQP786442 QAI786442:QAL786442 QKE786442:QKH786442 QUA786442:QUD786442 RDW786442:RDZ786442 RNS786442:RNV786442 RXO786442:RXR786442 SHK786442:SHN786442 SRG786442:SRJ786442 TBC786442:TBF786442 TKY786442:TLB786442 TUU786442:TUX786442 UEQ786442:UET786442 UOM786442:UOP786442 UYI786442:UYL786442 VIE786442:VIH786442 VSA786442:VSD786442 WBW786442:WBZ786442 WLS786442:WLV786442 WVO786442:WVR786442 JC851978:JF851978 SY851978:TB851978 ACU851978:ACX851978 AMQ851978:AMT851978 AWM851978:AWP851978 BGI851978:BGL851978 BQE851978:BQH851978 CAA851978:CAD851978 CJW851978:CJZ851978 CTS851978:CTV851978 DDO851978:DDR851978 DNK851978:DNN851978 DXG851978:DXJ851978 EHC851978:EHF851978 EQY851978:ERB851978 FAU851978:FAX851978 FKQ851978:FKT851978 FUM851978:FUP851978 GEI851978:GEL851978 GOE851978:GOH851978 GYA851978:GYD851978 HHW851978:HHZ851978 HRS851978:HRV851978 IBO851978:IBR851978 ILK851978:ILN851978 IVG851978:IVJ851978 JFC851978:JFF851978 JOY851978:JPB851978 JYU851978:JYX851978 KIQ851978:KIT851978 KSM851978:KSP851978 LCI851978:LCL851978 LME851978:LMH851978 LWA851978:LWD851978 MFW851978:MFZ851978 MPS851978:MPV851978 MZO851978:MZR851978 NJK851978:NJN851978 NTG851978:NTJ851978 ODC851978:ODF851978 OMY851978:ONB851978 OWU851978:OWX851978 PGQ851978:PGT851978 PQM851978:PQP851978 QAI851978:QAL851978 QKE851978:QKH851978 QUA851978:QUD851978 RDW851978:RDZ851978 RNS851978:RNV851978 RXO851978:RXR851978 SHK851978:SHN851978 SRG851978:SRJ851978 TBC851978:TBF851978 TKY851978:TLB851978 TUU851978:TUX851978 UEQ851978:UET851978 UOM851978:UOP851978 UYI851978:UYL851978 VIE851978:VIH851978 VSA851978:VSD851978 WBW851978:WBZ851978 WLS851978:WLV851978 WVO851978:WVR851978 JC917514:JF917514 SY917514:TB917514 ACU917514:ACX917514 AMQ917514:AMT917514 AWM917514:AWP917514 BGI917514:BGL917514 BQE917514:BQH917514 CAA917514:CAD917514 CJW917514:CJZ917514 CTS917514:CTV917514 DDO917514:DDR917514 DNK917514:DNN917514 DXG917514:DXJ917514 EHC917514:EHF917514 EQY917514:ERB917514 FAU917514:FAX917514 FKQ917514:FKT917514 FUM917514:FUP917514 GEI917514:GEL917514 GOE917514:GOH917514 GYA917514:GYD917514 HHW917514:HHZ917514 HRS917514:HRV917514 IBO917514:IBR917514 ILK917514:ILN917514 IVG917514:IVJ917514 JFC917514:JFF917514 JOY917514:JPB917514 JYU917514:JYX917514 KIQ917514:KIT917514 KSM917514:KSP917514 LCI917514:LCL917514 LME917514:LMH917514 LWA917514:LWD917514 MFW917514:MFZ917514 MPS917514:MPV917514 MZO917514:MZR917514 NJK917514:NJN917514 NTG917514:NTJ917514 ODC917514:ODF917514 OMY917514:ONB917514 OWU917514:OWX917514 PGQ917514:PGT917514 PQM917514:PQP917514 QAI917514:QAL917514 QKE917514:QKH917514 QUA917514:QUD917514 RDW917514:RDZ917514 RNS917514:RNV917514 RXO917514:RXR917514 SHK917514:SHN917514 SRG917514:SRJ917514 TBC917514:TBF917514 TKY917514:TLB917514 TUU917514:TUX917514 UEQ917514:UET917514 UOM917514:UOP917514 UYI917514:UYL917514 VIE917514:VIH917514 VSA917514:VSD917514 WBW917514:WBZ917514 WLS917514:WLV917514 WVO917514:WVR917514 JC983050:JF983050 SY983050:TB983050 ACU983050:ACX983050 AMQ983050:AMT983050 AWM983050:AWP983050 BGI983050:BGL983050 BQE983050:BQH983050 CAA983050:CAD983050 CJW983050:CJZ983050 CTS983050:CTV983050 DDO983050:DDR983050 DNK983050:DNN983050 DXG983050:DXJ983050 EHC983050:EHF983050 EQY983050:ERB983050 FAU983050:FAX983050 FKQ983050:FKT983050 FUM983050:FUP983050 GEI983050:GEL983050 GOE983050:GOH983050 GYA983050:GYD983050 HHW983050:HHZ983050 HRS983050:HRV983050 IBO983050:IBR983050 ILK983050:ILN983050 IVG983050:IVJ983050 JFC983050:JFF983050 JOY983050:JPB983050 JYU983050:JYX983050 KIQ983050:KIT983050 KSM983050:KSP983050 LCI983050:LCL983050 LME983050:LMH983050 LWA983050:LWD983050 MFW983050:MFZ983050 MPS983050:MPV983050 MZO983050:MZR983050 NJK983050:NJN983050 NTG983050:NTJ983050 ODC983050:ODF983050 OMY983050:ONB983050 OWU983050:OWX983050 PGQ983050:PGT983050 PQM983050:PQP983050 QAI983050:QAL983050 QKE983050:QKH983050 QUA983050:QUD983050 RDW983050:RDZ983050 RNS983050:RNV983050 RXO983050:RXR983050 SHK983050:SHN983050 SRG983050:SRJ983050 TBC983050:TBF983050 TKY983050:TLB983050 TUU983050:TUX983050 UEQ983050:UET983050 UOM983050:UOP983050 UYI983050:UYL983050 VIE983050:VIH983050 VSA983050:VSD983050 WBW983050:WBZ983050 WLS983050:WLV983050 WVO983050:WVR983050 JC65548:JF65548 SY65548:TB65548 ACU65548:ACX65548 AMQ65548:AMT65548 AWM65548:AWP65548 BGI65548:BGL65548 BQE65548:BQH65548 CAA65548:CAD65548 CJW65548:CJZ65548 CTS65548:CTV65548 DDO65548:DDR65548 DNK65548:DNN65548 DXG65548:DXJ65548 EHC65548:EHF65548 EQY65548:ERB65548 FAU65548:FAX65548 FKQ65548:FKT65548 FUM65548:FUP65548 GEI65548:GEL65548 GOE65548:GOH65548 GYA65548:GYD65548 HHW65548:HHZ65548 HRS65548:HRV65548 IBO65548:IBR65548 ILK65548:ILN65548 IVG65548:IVJ65548 JFC65548:JFF65548 JOY65548:JPB65548 JYU65548:JYX65548 KIQ65548:KIT65548 KSM65548:KSP65548 LCI65548:LCL65548 LME65548:LMH65548 LWA65548:LWD65548 MFW65548:MFZ65548 MPS65548:MPV65548 MZO65548:MZR65548 NJK65548:NJN65548 NTG65548:NTJ65548 ODC65548:ODF65548 OMY65548:ONB65548 OWU65548:OWX65548 PGQ65548:PGT65548 PQM65548:PQP65548 QAI65548:QAL65548 QKE65548:QKH65548 QUA65548:QUD65548 RDW65548:RDZ65548 RNS65548:RNV65548 RXO65548:RXR65548 SHK65548:SHN65548 SRG65548:SRJ65548 TBC65548:TBF65548 TKY65548:TLB65548 TUU65548:TUX65548 UEQ65548:UET65548 UOM65548:UOP65548 UYI65548:UYL65548 VIE65548:VIH65548 VSA65548:VSD65548 WBW65548:WBZ65548 WLS65548:WLV65548 WVO65548:WVR65548 JC131084:JF131084 SY131084:TB131084 ACU131084:ACX131084 AMQ131084:AMT131084 AWM131084:AWP131084 BGI131084:BGL131084 BQE131084:BQH131084 CAA131084:CAD131084 CJW131084:CJZ131084 CTS131084:CTV131084 DDO131084:DDR131084 DNK131084:DNN131084 DXG131084:DXJ131084 EHC131084:EHF131084 EQY131084:ERB131084 FAU131084:FAX131084 FKQ131084:FKT131084 FUM131084:FUP131084 GEI131084:GEL131084 GOE131084:GOH131084 GYA131084:GYD131084 HHW131084:HHZ131084 HRS131084:HRV131084 IBO131084:IBR131084 ILK131084:ILN131084 IVG131084:IVJ131084 JFC131084:JFF131084 JOY131084:JPB131084 JYU131084:JYX131084 KIQ131084:KIT131084 KSM131084:KSP131084 LCI131084:LCL131084 LME131084:LMH131084 LWA131084:LWD131084 MFW131084:MFZ131084 MPS131084:MPV131084 MZO131084:MZR131084 NJK131084:NJN131084 NTG131084:NTJ131084 ODC131084:ODF131084 OMY131084:ONB131084 OWU131084:OWX131084 PGQ131084:PGT131084 PQM131084:PQP131084 QAI131084:QAL131084 QKE131084:QKH131084 QUA131084:QUD131084 RDW131084:RDZ131084 RNS131084:RNV131084 RXO131084:RXR131084 SHK131084:SHN131084 SRG131084:SRJ131084 TBC131084:TBF131084 TKY131084:TLB131084 TUU131084:TUX131084 UEQ131084:UET131084 UOM131084:UOP131084 UYI131084:UYL131084 VIE131084:VIH131084 VSA131084:VSD131084 WBW131084:WBZ131084 WLS131084:WLV131084 WVO131084:WVR131084 JC196620:JF196620 SY196620:TB196620 ACU196620:ACX196620 AMQ196620:AMT196620 AWM196620:AWP196620 BGI196620:BGL196620 BQE196620:BQH196620 CAA196620:CAD196620 CJW196620:CJZ196620 CTS196620:CTV196620 DDO196620:DDR196620 DNK196620:DNN196620 DXG196620:DXJ196620 EHC196620:EHF196620 EQY196620:ERB196620 FAU196620:FAX196620 FKQ196620:FKT196620 FUM196620:FUP196620 GEI196620:GEL196620 GOE196620:GOH196620 GYA196620:GYD196620 HHW196620:HHZ196620 HRS196620:HRV196620 IBO196620:IBR196620 ILK196620:ILN196620 IVG196620:IVJ196620 JFC196620:JFF196620 JOY196620:JPB196620 JYU196620:JYX196620 KIQ196620:KIT196620 KSM196620:KSP196620 LCI196620:LCL196620 LME196620:LMH196620 LWA196620:LWD196620 MFW196620:MFZ196620 MPS196620:MPV196620 MZO196620:MZR196620 NJK196620:NJN196620 NTG196620:NTJ196620 ODC196620:ODF196620 OMY196620:ONB196620 OWU196620:OWX196620 PGQ196620:PGT196620 PQM196620:PQP196620 QAI196620:QAL196620 QKE196620:QKH196620 QUA196620:QUD196620 RDW196620:RDZ196620 RNS196620:RNV196620 RXO196620:RXR196620 SHK196620:SHN196620 SRG196620:SRJ196620 TBC196620:TBF196620 TKY196620:TLB196620 TUU196620:TUX196620 UEQ196620:UET196620 UOM196620:UOP196620 UYI196620:UYL196620 VIE196620:VIH196620 VSA196620:VSD196620 WBW196620:WBZ196620 WLS196620:WLV196620 WVO196620:WVR196620 JC262156:JF262156 SY262156:TB262156 ACU262156:ACX262156 AMQ262156:AMT262156 AWM262156:AWP262156 BGI262156:BGL262156 BQE262156:BQH262156 CAA262156:CAD262156 CJW262156:CJZ262156 CTS262156:CTV262156 DDO262156:DDR262156 DNK262156:DNN262156 DXG262156:DXJ262156 EHC262156:EHF262156 EQY262156:ERB262156 FAU262156:FAX262156 FKQ262156:FKT262156 FUM262156:FUP262156 GEI262156:GEL262156 GOE262156:GOH262156 GYA262156:GYD262156 HHW262156:HHZ262156 HRS262156:HRV262156 IBO262156:IBR262156 ILK262156:ILN262156 IVG262156:IVJ262156 JFC262156:JFF262156 JOY262156:JPB262156 JYU262156:JYX262156 KIQ262156:KIT262156 KSM262156:KSP262156 LCI262156:LCL262156 LME262156:LMH262156 LWA262156:LWD262156 MFW262156:MFZ262156 MPS262156:MPV262156 MZO262156:MZR262156 NJK262156:NJN262156 NTG262156:NTJ262156 ODC262156:ODF262156 OMY262156:ONB262156 OWU262156:OWX262156 PGQ262156:PGT262156 PQM262156:PQP262156 QAI262156:QAL262156 QKE262156:QKH262156 QUA262156:QUD262156 RDW262156:RDZ262156 RNS262156:RNV262156 RXO262156:RXR262156 SHK262156:SHN262156 SRG262156:SRJ262156 TBC262156:TBF262156 TKY262156:TLB262156 TUU262156:TUX262156 UEQ262156:UET262156 UOM262156:UOP262156 UYI262156:UYL262156 VIE262156:VIH262156 VSA262156:VSD262156 WBW262156:WBZ262156 WLS262156:WLV262156 WVO262156:WVR262156 JC327692:JF327692 SY327692:TB327692 ACU327692:ACX327692 AMQ327692:AMT327692 AWM327692:AWP327692 BGI327692:BGL327692 BQE327692:BQH327692 CAA327692:CAD327692 CJW327692:CJZ327692 CTS327692:CTV327692 DDO327692:DDR327692 DNK327692:DNN327692 DXG327692:DXJ327692 EHC327692:EHF327692 EQY327692:ERB327692 FAU327692:FAX327692 FKQ327692:FKT327692 FUM327692:FUP327692 GEI327692:GEL327692 GOE327692:GOH327692 GYA327692:GYD327692 HHW327692:HHZ327692 HRS327692:HRV327692 IBO327692:IBR327692 ILK327692:ILN327692 IVG327692:IVJ327692 JFC327692:JFF327692 JOY327692:JPB327692 JYU327692:JYX327692 KIQ327692:KIT327692 KSM327692:KSP327692 LCI327692:LCL327692 LME327692:LMH327692 LWA327692:LWD327692 MFW327692:MFZ327692 MPS327692:MPV327692 MZO327692:MZR327692 NJK327692:NJN327692 NTG327692:NTJ327692 ODC327692:ODF327692 OMY327692:ONB327692 OWU327692:OWX327692 PGQ327692:PGT327692 PQM327692:PQP327692 QAI327692:QAL327692 QKE327692:QKH327692 QUA327692:QUD327692 RDW327692:RDZ327692 RNS327692:RNV327692 RXO327692:RXR327692 SHK327692:SHN327692 SRG327692:SRJ327692 TBC327692:TBF327692 TKY327692:TLB327692 TUU327692:TUX327692 UEQ327692:UET327692 UOM327692:UOP327692 UYI327692:UYL327692 VIE327692:VIH327692 VSA327692:VSD327692 WBW327692:WBZ327692 WLS327692:WLV327692 WVO327692:WVR327692 JC393228:JF393228 SY393228:TB393228 ACU393228:ACX393228 AMQ393228:AMT393228 AWM393228:AWP393228 BGI393228:BGL393228 BQE393228:BQH393228 CAA393228:CAD393228 CJW393228:CJZ393228 CTS393228:CTV393228 DDO393228:DDR393228 DNK393228:DNN393228 DXG393228:DXJ393228 EHC393228:EHF393228 EQY393228:ERB393228 FAU393228:FAX393228 FKQ393228:FKT393228 FUM393228:FUP393228 GEI393228:GEL393228 GOE393228:GOH393228 GYA393228:GYD393228 HHW393228:HHZ393228 HRS393228:HRV393228 IBO393228:IBR393228 ILK393228:ILN393228 IVG393228:IVJ393228 JFC393228:JFF393228 JOY393228:JPB393228 JYU393228:JYX393228 KIQ393228:KIT393228 KSM393228:KSP393228 LCI393228:LCL393228 LME393228:LMH393228 LWA393228:LWD393228 MFW393228:MFZ393228 MPS393228:MPV393228 MZO393228:MZR393228 NJK393228:NJN393228 NTG393228:NTJ393228 ODC393228:ODF393228 OMY393228:ONB393228 OWU393228:OWX393228 PGQ393228:PGT393228 PQM393228:PQP393228 QAI393228:QAL393228 QKE393228:QKH393228 QUA393228:QUD393228 RDW393228:RDZ393228 RNS393228:RNV393228 RXO393228:RXR393228 SHK393228:SHN393228 SRG393228:SRJ393228 TBC393228:TBF393228 TKY393228:TLB393228 TUU393228:TUX393228 UEQ393228:UET393228 UOM393228:UOP393228 UYI393228:UYL393228 VIE393228:VIH393228 VSA393228:VSD393228 WBW393228:WBZ393228 WLS393228:WLV393228 WVO393228:WVR393228 JC458764:JF458764 SY458764:TB458764 ACU458764:ACX458764 AMQ458764:AMT458764 AWM458764:AWP458764 BGI458764:BGL458764 BQE458764:BQH458764 CAA458764:CAD458764 CJW458764:CJZ458764 CTS458764:CTV458764 DDO458764:DDR458764 DNK458764:DNN458764 DXG458764:DXJ458764 EHC458764:EHF458764 EQY458764:ERB458764 FAU458764:FAX458764 FKQ458764:FKT458764 FUM458764:FUP458764 GEI458764:GEL458764 GOE458764:GOH458764 GYA458764:GYD458764 HHW458764:HHZ458764 HRS458764:HRV458764 IBO458764:IBR458764 ILK458764:ILN458764 IVG458764:IVJ458764 JFC458764:JFF458764 JOY458764:JPB458764 JYU458764:JYX458764 KIQ458764:KIT458764 KSM458764:KSP458764 LCI458764:LCL458764 LME458764:LMH458764 LWA458764:LWD458764 MFW458764:MFZ458764 MPS458764:MPV458764 MZO458764:MZR458764 NJK458764:NJN458764 NTG458764:NTJ458764 ODC458764:ODF458764 OMY458764:ONB458764 OWU458764:OWX458764 PGQ458764:PGT458764 PQM458764:PQP458764 QAI458764:QAL458764 QKE458764:QKH458764 QUA458764:QUD458764 RDW458764:RDZ458764 RNS458764:RNV458764 RXO458764:RXR458764 SHK458764:SHN458764 SRG458764:SRJ458764 TBC458764:TBF458764 TKY458764:TLB458764 TUU458764:TUX458764 UEQ458764:UET458764 UOM458764:UOP458764 UYI458764:UYL458764 VIE458764:VIH458764 VSA458764:VSD458764 WBW458764:WBZ458764 WLS458764:WLV458764 WVO458764:WVR458764 JC524300:JF524300 SY524300:TB524300 ACU524300:ACX524300 AMQ524300:AMT524300 AWM524300:AWP524300 BGI524300:BGL524300 BQE524300:BQH524300 CAA524300:CAD524300 CJW524300:CJZ524300 CTS524300:CTV524300 DDO524300:DDR524300 DNK524300:DNN524300 DXG524300:DXJ524300 EHC524300:EHF524300 EQY524300:ERB524300 FAU524300:FAX524300 FKQ524300:FKT524300 FUM524300:FUP524300 GEI524300:GEL524300 GOE524300:GOH524300 GYA524300:GYD524300 HHW524300:HHZ524300 HRS524300:HRV524300 IBO524300:IBR524300 ILK524300:ILN524300 IVG524300:IVJ524300 JFC524300:JFF524300 JOY524300:JPB524300 JYU524300:JYX524300 KIQ524300:KIT524300 KSM524300:KSP524300 LCI524300:LCL524300 LME524300:LMH524300 LWA524300:LWD524300 MFW524300:MFZ524300 MPS524300:MPV524300 MZO524300:MZR524300 NJK524300:NJN524300 NTG524300:NTJ524300 ODC524300:ODF524300 OMY524300:ONB524300 OWU524300:OWX524300 PGQ524300:PGT524300 PQM524300:PQP524300 QAI524300:QAL524300 QKE524300:QKH524300 QUA524300:QUD524300 RDW524300:RDZ524300 RNS524300:RNV524300 RXO524300:RXR524300 SHK524300:SHN524300 SRG524300:SRJ524300 TBC524300:TBF524300 TKY524300:TLB524300 TUU524300:TUX524300 UEQ524300:UET524300 UOM524300:UOP524300 UYI524300:UYL524300 VIE524300:VIH524300 VSA524300:VSD524300 WBW524300:WBZ524300 WLS524300:WLV524300 WVO524300:WVR524300 JC589836:JF589836 SY589836:TB589836 ACU589836:ACX589836 AMQ589836:AMT589836 AWM589836:AWP589836 BGI589836:BGL589836 BQE589836:BQH589836 CAA589836:CAD589836 CJW589836:CJZ589836 CTS589836:CTV589836 DDO589836:DDR589836 DNK589836:DNN589836 DXG589836:DXJ589836 EHC589836:EHF589836 EQY589836:ERB589836 FAU589836:FAX589836 FKQ589836:FKT589836 FUM589836:FUP589836 GEI589836:GEL589836 GOE589836:GOH589836 GYA589836:GYD589836 HHW589836:HHZ589836 HRS589836:HRV589836 IBO589836:IBR589836 ILK589836:ILN589836 IVG589836:IVJ589836 JFC589836:JFF589836 JOY589836:JPB589836 JYU589836:JYX589836 KIQ589836:KIT589836 KSM589836:KSP589836 LCI589836:LCL589836 LME589836:LMH589836 LWA589836:LWD589836 MFW589836:MFZ589836 MPS589836:MPV589836 MZO589836:MZR589836 NJK589836:NJN589836 NTG589836:NTJ589836 ODC589836:ODF589836 OMY589836:ONB589836 OWU589836:OWX589836 PGQ589836:PGT589836 PQM589836:PQP589836 QAI589836:QAL589836 QKE589836:QKH589836 QUA589836:QUD589836 RDW589836:RDZ589836 RNS589836:RNV589836 RXO589836:RXR589836 SHK589836:SHN589836 SRG589836:SRJ589836 TBC589836:TBF589836 TKY589836:TLB589836 TUU589836:TUX589836 UEQ589836:UET589836 UOM589836:UOP589836 UYI589836:UYL589836 VIE589836:VIH589836 VSA589836:VSD589836 WBW589836:WBZ589836 WLS589836:WLV589836 WVO589836:WVR589836 JC655372:JF655372 SY655372:TB655372 ACU655372:ACX655372 AMQ655372:AMT655372 AWM655372:AWP655372 BGI655372:BGL655372 BQE655372:BQH655372 CAA655372:CAD655372 CJW655372:CJZ655372 CTS655372:CTV655372 DDO655372:DDR655372 DNK655372:DNN655372 DXG655372:DXJ655372 EHC655372:EHF655372 EQY655372:ERB655372 FAU655372:FAX655372 FKQ655372:FKT655372 FUM655372:FUP655372 GEI655372:GEL655372 GOE655372:GOH655372 GYA655372:GYD655372 HHW655372:HHZ655372 HRS655372:HRV655372 IBO655372:IBR655372 ILK655372:ILN655372 IVG655372:IVJ655372 JFC655372:JFF655372 JOY655372:JPB655372 JYU655372:JYX655372 KIQ655372:KIT655372 KSM655372:KSP655372 LCI655372:LCL655372 LME655372:LMH655372 LWA655372:LWD655372 MFW655372:MFZ655372 MPS655372:MPV655372 MZO655372:MZR655372 NJK655372:NJN655372 NTG655372:NTJ655372 ODC655372:ODF655372 OMY655372:ONB655372 OWU655372:OWX655372 PGQ655372:PGT655372 PQM655372:PQP655372 QAI655372:QAL655372 QKE655372:QKH655372 QUA655372:QUD655372 RDW655372:RDZ655372 RNS655372:RNV655372 RXO655372:RXR655372 SHK655372:SHN655372 SRG655372:SRJ655372 TBC655372:TBF655372 TKY655372:TLB655372 TUU655372:TUX655372 UEQ655372:UET655372 UOM655372:UOP655372 UYI655372:UYL655372 VIE655372:VIH655372 VSA655372:VSD655372 WBW655372:WBZ655372 WLS655372:WLV655372 WVO655372:WVR655372 JC720908:JF720908 SY720908:TB720908 ACU720908:ACX720908 AMQ720908:AMT720908 AWM720908:AWP720908 BGI720908:BGL720908 BQE720908:BQH720908 CAA720908:CAD720908 CJW720908:CJZ720908 CTS720908:CTV720908 DDO720908:DDR720908 DNK720908:DNN720908 DXG720908:DXJ720908 EHC720908:EHF720908 EQY720908:ERB720908 FAU720908:FAX720908 FKQ720908:FKT720908 FUM720908:FUP720908 GEI720908:GEL720908 GOE720908:GOH720908 GYA720908:GYD720908 HHW720908:HHZ720908 HRS720908:HRV720908 IBO720908:IBR720908 ILK720908:ILN720908 IVG720908:IVJ720908 JFC720908:JFF720908 JOY720908:JPB720908 JYU720908:JYX720908 KIQ720908:KIT720908 KSM720908:KSP720908 LCI720908:LCL720908 LME720908:LMH720908 LWA720908:LWD720908 MFW720908:MFZ720908 MPS720908:MPV720908 MZO720908:MZR720908 NJK720908:NJN720908 NTG720908:NTJ720908 ODC720908:ODF720908 OMY720908:ONB720908 OWU720908:OWX720908 PGQ720908:PGT720908 PQM720908:PQP720908 QAI720908:QAL720908 QKE720908:QKH720908 QUA720908:QUD720908 RDW720908:RDZ720908 RNS720908:RNV720908 RXO720908:RXR720908 SHK720908:SHN720908 SRG720908:SRJ720908 TBC720908:TBF720908 TKY720908:TLB720908 TUU720908:TUX720908 UEQ720908:UET720908 UOM720908:UOP720908 UYI720908:UYL720908 VIE720908:VIH720908 VSA720908:VSD720908 WBW720908:WBZ720908 WLS720908:WLV720908 WVO720908:WVR720908 JC786444:JF786444 SY786444:TB786444 ACU786444:ACX786444 AMQ786444:AMT786444 AWM786444:AWP786444 BGI786444:BGL786444 BQE786444:BQH786444 CAA786444:CAD786444 CJW786444:CJZ786444 CTS786444:CTV786444 DDO786444:DDR786444 DNK786444:DNN786444 DXG786444:DXJ786444 EHC786444:EHF786444 EQY786444:ERB786444 FAU786444:FAX786444 FKQ786444:FKT786444 FUM786444:FUP786444 GEI786444:GEL786444 GOE786444:GOH786444 GYA786444:GYD786444 HHW786444:HHZ786444 HRS786444:HRV786444 IBO786444:IBR786444 ILK786444:ILN786444 IVG786444:IVJ786444 JFC786444:JFF786444 JOY786444:JPB786444 JYU786444:JYX786444 KIQ786444:KIT786444 KSM786444:KSP786444 LCI786444:LCL786444 LME786444:LMH786444 LWA786444:LWD786444 MFW786444:MFZ786444 MPS786444:MPV786444 MZO786444:MZR786444 NJK786444:NJN786444 NTG786444:NTJ786444 ODC786444:ODF786444 OMY786444:ONB786444 OWU786444:OWX786444 PGQ786444:PGT786444 PQM786444:PQP786444 QAI786444:QAL786444 QKE786444:QKH786444 QUA786444:QUD786444 RDW786444:RDZ786444 RNS786444:RNV786444 RXO786444:RXR786444 SHK786444:SHN786444 SRG786444:SRJ786444 TBC786444:TBF786444 TKY786444:TLB786444 TUU786444:TUX786444 UEQ786444:UET786444 UOM786444:UOP786444 UYI786444:UYL786444 VIE786444:VIH786444 VSA786444:VSD786444 WBW786444:WBZ786444 WLS786444:WLV786444 WVO786444:WVR786444 JC851980:JF851980 SY851980:TB851980 ACU851980:ACX851980 AMQ851980:AMT851980 AWM851980:AWP851980 BGI851980:BGL851980 BQE851980:BQH851980 CAA851980:CAD851980 CJW851980:CJZ851980 CTS851980:CTV851980 DDO851980:DDR851980 DNK851980:DNN851980 DXG851980:DXJ851980 EHC851980:EHF851980 EQY851980:ERB851980 FAU851980:FAX851980 FKQ851980:FKT851980 FUM851980:FUP851980 GEI851980:GEL851980 GOE851980:GOH851980 GYA851980:GYD851980 HHW851980:HHZ851980 HRS851980:HRV851980 IBO851980:IBR851980 ILK851980:ILN851980 IVG851980:IVJ851980 JFC851980:JFF851980 JOY851980:JPB851980 JYU851980:JYX851980 KIQ851980:KIT851980 KSM851980:KSP851980 LCI851980:LCL851980 LME851980:LMH851980 LWA851980:LWD851980 MFW851980:MFZ851980 MPS851980:MPV851980 MZO851980:MZR851980 NJK851980:NJN851980 NTG851980:NTJ851980 ODC851980:ODF851980 OMY851980:ONB851980 OWU851980:OWX851980 PGQ851980:PGT851980 PQM851980:PQP851980 QAI851980:QAL851980 QKE851980:QKH851980 QUA851980:QUD851980 RDW851980:RDZ851980 RNS851980:RNV851980 RXO851980:RXR851980 SHK851980:SHN851980 SRG851980:SRJ851980 TBC851980:TBF851980 TKY851980:TLB851980 TUU851980:TUX851980 UEQ851980:UET851980 UOM851980:UOP851980 UYI851980:UYL851980 VIE851980:VIH851980 VSA851980:VSD851980 WBW851980:WBZ851980 WLS851980:WLV851980 WVO851980:WVR851980 JC917516:JF917516 SY917516:TB917516 ACU917516:ACX917516 AMQ917516:AMT917516 AWM917516:AWP917516 BGI917516:BGL917516 BQE917516:BQH917516 CAA917516:CAD917516 CJW917516:CJZ917516 CTS917516:CTV917516 DDO917516:DDR917516 DNK917516:DNN917516 DXG917516:DXJ917516 EHC917516:EHF917516 EQY917516:ERB917516 FAU917516:FAX917516 FKQ917516:FKT917516 FUM917516:FUP917516 GEI917516:GEL917516 GOE917516:GOH917516 GYA917516:GYD917516 HHW917516:HHZ917516 HRS917516:HRV917516 IBO917516:IBR917516 ILK917516:ILN917516 IVG917516:IVJ917516 JFC917516:JFF917516 JOY917516:JPB917516 JYU917516:JYX917516 KIQ917516:KIT917516 KSM917516:KSP917516 LCI917516:LCL917516 LME917516:LMH917516 LWA917516:LWD917516 MFW917516:MFZ917516 MPS917516:MPV917516 MZO917516:MZR917516 NJK917516:NJN917516 NTG917516:NTJ917516 ODC917516:ODF917516 OMY917516:ONB917516 OWU917516:OWX917516 PGQ917516:PGT917516 PQM917516:PQP917516 QAI917516:QAL917516 QKE917516:QKH917516 QUA917516:QUD917516 RDW917516:RDZ917516 RNS917516:RNV917516 RXO917516:RXR917516 SHK917516:SHN917516 SRG917516:SRJ917516 TBC917516:TBF917516 TKY917516:TLB917516 TUU917516:TUX917516 UEQ917516:UET917516 UOM917516:UOP917516 UYI917516:UYL917516 VIE917516:VIH917516 VSA917516:VSD917516 WBW917516:WBZ917516 WLS917516:WLV917516 WVO917516:WVR917516 JC983052:JF983052 SY983052:TB983052 ACU983052:ACX983052 AMQ983052:AMT983052 AWM983052:AWP983052 BGI983052:BGL983052 BQE983052:BQH983052 CAA983052:CAD983052 CJW983052:CJZ983052 CTS983052:CTV983052 DDO983052:DDR983052 DNK983052:DNN983052 DXG983052:DXJ983052 EHC983052:EHF983052 EQY983052:ERB983052 FAU983052:FAX983052 FKQ983052:FKT983052 FUM983052:FUP983052 GEI983052:GEL983052 GOE983052:GOH983052 GYA983052:GYD983052 HHW983052:HHZ983052 HRS983052:HRV983052 IBO983052:IBR983052 ILK983052:ILN983052 IVG983052:IVJ983052 JFC983052:JFF983052 JOY983052:JPB983052 JYU983052:JYX983052 KIQ983052:KIT983052 KSM983052:KSP983052 LCI983052:LCL983052 LME983052:LMH983052 LWA983052:LWD983052 MFW983052:MFZ983052 MPS983052:MPV983052 MZO983052:MZR983052 NJK983052:NJN983052 NTG983052:NTJ983052 ODC983052:ODF983052 OMY983052:ONB983052 OWU983052:OWX983052 PGQ983052:PGT983052 PQM983052:PQP983052 QAI983052:QAL983052 QKE983052:QKH983052 QUA983052:QUD983052 RDW983052:RDZ983052 RNS983052:RNV983052 RXO983052:RXR983052 SHK983052:SHN983052 SRG983052:SRJ983052 TBC983052:TBF983052 TKY983052:TLB983052 TUU983052:TUX983052 UEQ983052:UET983052 UOM983052:UOP983052 UYI983052:UYL983052 VIE983052:VIH983052 VSA983052:VSD983052 WBW983052:WBZ983052 WLS983052:WLV983052 WVO983052:WVR983052 JC65550:JF65551 SY65550:TB65551 ACU65550:ACX65551 AMQ65550:AMT65551 AWM65550:AWP65551 BGI65550:BGL65551 BQE65550:BQH65551 CAA65550:CAD65551 CJW65550:CJZ65551 CTS65550:CTV65551 DDO65550:DDR65551 DNK65550:DNN65551 DXG65550:DXJ65551 EHC65550:EHF65551 EQY65550:ERB65551 FAU65550:FAX65551 FKQ65550:FKT65551 FUM65550:FUP65551 GEI65550:GEL65551 GOE65550:GOH65551 GYA65550:GYD65551 HHW65550:HHZ65551 HRS65550:HRV65551 IBO65550:IBR65551 ILK65550:ILN65551 IVG65550:IVJ65551 JFC65550:JFF65551 JOY65550:JPB65551 JYU65550:JYX65551 KIQ65550:KIT65551 KSM65550:KSP65551 LCI65550:LCL65551 LME65550:LMH65551 LWA65550:LWD65551 MFW65550:MFZ65551 MPS65550:MPV65551 MZO65550:MZR65551 NJK65550:NJN65551 NTG65550:NTJ65551 ODC65550:ODF65551 OMY65550:ONB65551 OWU65550:OWX65551 PGQ65550:PGT65551 PQM65550:PQP65551 QAI65550:QAL65551 QKE65550:QKH65551 QUA65550:QUD65551 RDW65550:RDZ65551 RNS65550:RNV65551 RXO65550:RXR65551 SHK65550:SHN65551 SRG65550:SRJ65551 TBC65550:TBF65551 TKY65550:TLB65551 TUU65550:TUX65551 UEQ65550:UET65551 UOM65550:UOP65551 UYI65550:UYL65551 VIE65550:VIH65551 VSA65550:VSD65551 WBW65550:WBZ65551 WLS65550:WLV65551 WVO65550:WVR65551 JC131086:JF131087 SY131086:TB131087 ACU131086:ACX131087 AMQ131086:AMT131087 AWM131086:AWP131087 BGI131086:BGL131087 BQE131086:BQH131087 CAA131086:CAD131087 CJW131086:CJZ131087 CTS131086:CTV131087 DDO131086:DDR131087 DNK131086:DNN131087 DXG131086:DXJ131087 EHC131086:EHF131087 EQY131086:ERB131087 FAU131086:FAX131087 FKQ131086:FKT131087 FUM131086:FUP131087 GEI131086:GEL131087 GOE131086:GOH131087 GYA131086:GYD131087 HHW131086:HHZ131087 HRS131086:HRV131087 IBO131086:IBR131087 ILK131086:ILN131087 IVG131086:IVJ131087 JFC131086:JFF131087 JOY131086:JPB131087 JYU131086:JYX131087 KIQ131086:KIT131087 KSM131086:KSP131087 LCI131086:LCL131087 LME131086:LMH131087 LWA131086:LWD131087 MFW131086:MFZ131087 MPS131086:MPV131087 MZO131086:MZR131087 NJK131086:NJN131087 NTG131086:NTJ131087 ODC131086:ODF131087 OMY131086:ONB131087 OWU131086:OWX131087 PGQ131086:PGT131087 PQM131086:PQP131087 QAI131086:QAL131087 QKE131086:QKH131087 QUA131086:QUD131087 RDW131086:RDZ131087 RNS131086:RNV131087 RXO131086:RXR131087 SHK131086:SHN131087 SRG131086:SRJ131087 TBC131086:TBF131087 TKY131086:TLB131087 TUU131086:TUX131087 UEQ131086:UET131087 UOM131086:UOP131087 UYI131086:UYL131087 VIE131086:VIH131087 VSA131086:VSD131087 WBW131086:WBZ131087 WLS131086:WLV131087 WVO131086:WVR131087 JC196622:JF196623 SY196622:TB196623 ACU196622:ACX196623 AMQ196622:AMT196623 AWM196622:AWP196623 BGI196622:BGL196623 BQE196622:BQH196623 CAA196622:CAD196623 CJW196622:CJZ196623 CTS196622:CTV196623 DDO196622:DDR196623 DNK196622:DNN196623 DXG196622:DXJ196623 EHC196622:EHF196623 EQY196622:ERB196623 FAU196622:FAX196623 FKQ196622:FKT196623 FUM196622:FUP196623 GEI196622:GEL196623 GOE196622:GOH196623 GYA196622:GYD196623 HHW196622:HHZ196623 HRS196622:HRV196623 IBO196622:IBR196623 ILK196622:ILN196623 IVG196622:IVJ196623 JFC196622:JFF196623 JOY196622:JPB196623 JYU196622:JYX196623 KIQ196622:KIT196623 KSM196622:KSP196623 LCI196622:LCL196623 LME196622:LMH196623 LWA196622:LWD196623 MFW196622:MFZ196623 MPS196622:MPV196623 MZO196622:MZR196623 NJK196622:NJN196623 NTG196622:NTJ196623 ODC196622:ODF196623 OMY196622:ONB196623 OWU196622:OWX196623 PGQ196622:PGT196623 PQM196622:PQP196623 QAI196622:QAL196623 QKE196622:QKH196623 QUA196622:QUD196623 RDW196622:RDZ196623 RNS196622:RNV196623 RXO196622:RXR196623 SHK196622:SHN196623 SRG196622:SRJ196623 TBC196622:TBF196623 TKY196622:TLB196623 TUU196622:TUX196623 UEQ196622:UET196623 UOM196622:UOP196623 UYI196622:UYL196623 VIE196622:VIH196623 VSA196622:VSD196623 WBW196622:WBZ196623 WLS196622:WLV196623 WVO196622:WVR196623 JC262158:JF262159 SY262158:TB262159 ACU262158:ACX262159 AMQ262158:AMT262159 AWM262158:AWP262159 BGI262158:BGL262159 BQE262158:BQH262159 CAA262158:CAD262159 CJW262158:CJZ262159 CTS262158:CTV262159 DDO262158:DDR262159 DNK262158:DNN262159 DXG262158:DXJ262159 EHC262158:EHF262159 EQY262158:ERB262159 FAU262158:FAX262159 FKQ262158:FKT262159 FUM262158:FUP262159 GEI262158:GEL262159 GOE262158:GOH262159 GYA262158:GYD262159 HHW262158:HHZ262159 HRS262158:HRV262159 IBO262158:IBR262159 ILK262158:ILN262159 IVG262158:IVJ262159 JFC262158:JFF262159 JOY262158:JPB262159 JYU262158:JYX262159 KIQ262158:KIT262159 KSM262158:KSP262159 LCI262158:LCL262159 LME262158:LMH262159 LWA262158:LWD262159 MFW262158:MFZ262159 MPS262158:MPV262159 MZO262158:MZR262159 NJK262158:NJN262159 NTG262158:NTJ262159 ODC262158:ODF262159 OMY262158:ONB262159 OWU262158:OWX262159 PGQ262158:PGT262159 PQM262158:PQP262159 QAI262158:QAL262159 QKE262158:QKH262159 QUA262158:QUD262159 RDW262158:RDZ262159 RNS262158:RNV262159 RXO262158:RXR262159 SHK262158:SHN262159 SRG262158:SRJ262159 TBC262158:TBF262159 TKY262158:TLB262159 TUU262158:TUX262159 UEQ262158:UET262159 UOM262158:UOP262159 UYI262158:UYL262159 VIE262158:VIH262159 VSA262158:VSD262159 WBW262158:WBZ262159 WLS262158:WLV262159 WVO262158:WVR262159 JC327694:JF327695 SY327694:TB327695 ACU327694:ACX327695 AMQ327694:AMT327695 AWM327694:AWP327695 BGI327694:BGL327695 BQE327694:BQH327695 CAA327694:CAD327695 CJW327694:CJZ327695 CTS327694:CTV327695 DDO327694:DDR327695 DNK327694:DNN327695 DXG327694:DXJ327695 EHC327694:EHF327695 EQY327694:ERB327695 FAU327694:FAX327695 FKQ327694:FKT327695 FUM327694:FUP327695 GEI327694:GEL327695 GOE327694:GOH327695 GYA327694:GYD327695 HHW327694:HHZ327695 HRS327694:HRV327695 IBO327694:IBR327695 ILK327694:ILN327695 IVG327694:IVJ327695 JFC327694:JFF327695 JOY327694:JPB327695 JYU327694:JYX327695 KIQ327694:KIT327695 KSM327694:KSP327695 LCI327694:LCL327695 LME327694:LMH327695 LWA327694:LWD327695 MFW327694:MFZ327695 MPS327694:MPV327695 MZO327694:MZR327695 NJK327694:NJN327695 NTG327694:NTJ327695 ODC327694:ODF327695 OMY327694:ONB327695 OWU327694:OWX327695 PGQ327694:PGT327695 PQM327694:PQP327695 QAI327694:QAL327695 QKE327694:QKH327695 QUA327694:QUD327695 RDW327694:RDZ327695 RNS327694:RNV327695 RXO327694:RXR327695 SHK327694:SHN327695 SRG327694:SRJ327695 TBC327694:TBF327695 TKY327694:TLB327695 TUU327694:TUX327695 UEQ327694:UET327695 UOM327694:UOP327695 UYI327694:UYL327695 VIE327694:VIH327695 VSA327694:VSD327695 WBW327694:WBZ327695 WLS327694:WLV327695 WVO327694:WVR327695 JC393230:JF393231 SY393230:TB393231 ACU393230:ACX393231 AMQ393230:AMT393231 AWM393230:AWP393231 BGI393230:BGL393231 BQE393230:BQH393231 CAA393230:CAD393231 CJW393230:CJZ393231 CTS393230:CTV393231 DDO393230:DDR393231 DNK393230:DNN393231 DXG393230:DXJ393231 EHC393230:EHF393231 EQY393230:ERB393231 FAU393230:FAX393231 FKQ393230:FKT393231 FUM393230:FUP393231 GEI393230:GEL393231 GOE393230:GOH393231 GYA393230:GYD393231 HHW393230:HHZ393231 HRS393230:HRV393231 IBO393230:IBR393231 ILK393230:ILN393231 IVG393230:IVJ393231 JFC393230:JFF393231 JOY393230:JPB393231 JYU393230:JYX393231 KIQ393230:KIT393231 KSM393230:KSP393231 LCI393230:LCL393231 LME393230:LMH393231 LWA393230:LWD393231 MFW393230:MFZ393231 MPS393230:MPV393231 MZO393230:MZR393231 NJK393230:NJN393231 NTG393230:NTJ393231 ODC393230:ODF393231 OMY393230:ONB393231 OWU393230:OWX393231 PGQ393230:PGT393231 PQM393230:PQP393231 QAI393230:QAL393231 QKE393230:QKH393231 QUA393230:QUD393231 RDW393230:RDZ393231 RNS393230:RNV393231 RXO393230:RXR393231 SHK393230:SHN393231 SRG393230:SRJ393231 TBC393230:TBF393231 TKY393230:TLB393231 TUU393230:TUX393231 UEQ393230:UET393231 UOM393230:UOP393231 UYI393230:UYL393231 VIE393230:VIH393231 VSA393230:VSD393231 WBW393230:WBZ393231 WLS393230:WLV393231 WVO393230:WVR393231 JC458766:JF458767 SY458766:TB458767 ACU458766:ACX458767 AMQ458766:AMT458767 AWM458766:AWP458767 BGI458766:BGL458767 BQE458766:BQH458767 CAA458766:CAD458767 CJW458766:CJZ458767 CTS458766:CTV458767 DDO458766:DDR458767 DNK458766:DNN458767 DXG458766:DXJ458767 EHC458766:EHF458767 EQY458766:ERB458767 FAU458766:FAX458767 FKQ458766:FKT458767 FUM458766:FUP458767 GEI458766:GEL458767 GOE458766:GOH458767 GYA458766:GYD458767 HHW458766:HHZ458767 HRS458766:HRV458767 IBO458766:IBR458767 ILK458766:ILN458767 IVG458766:IVJ458767 JFC458766:JFF458767 JOY458766:JPB458767 JYU458766:JYX458767 KIQ458766:KIT458767 KSM458766:KSP458767 LCI458766:LCL458767 LME458766:LMH458767 LWA458766:LWD458767 MFW458766:MFZ458767 MPS458766:MPV458767 MZO458766:MZR458767 NJK458766:NJN458767 NTG458766:NTJ458767 ODC458766:ODF458767 OMY458766:ONB458767 OWU458766:OWX458767 PGQ458766:PGT458767 PQM458766:PQP458767 QAI458766:QAL458767 QKE458766:QKH458767 QUA458766:QUD458767 RDW458766:RDZ458767 RNS458766:RNV458767 RXO458766:RXR458767 SHK458766:SHN458767 SRG458766:SRJ458767 TBC458766:TBF458767 TKY458766:TLB458767 TUU458766:TUX458767 UEQ458766:UET458767 UOM458766:UOP458767 UYI458766:UYL458767 VIE458766:VIH458767 VSA458766:VSD458767 WBW458766:WBZ458767 WLS458766:WLV458767 WVO458766:WVR458767 JC524302:JF524303 SY524302:TB524303 ACU524302:ACX524303 AMQ524302:AMT524303 AWM524302:AWP524303 BGI524302:BGL524303 BQE524302:BQH524303 CAA524302:CAD524303 CJW524302:CJZ524303 CTS524302:CTV524303 DDO524302:DDR524303 DNK524302:DNN524303 DXG524302:DXJ524303 EHC524302:EHF524303 EQY524302:ERB524303 FAU524302:FAX524303 FKQ524302:FKT524303 FUM524302:FUP524303 GEI524302:GEL524303 GOE524302:GOH524303 GYA524302:GYD524303 HHW524302:HHZ524303 HRS524302:HRV524303 IBO524302:IBR524303 ILK524302:ILN524303 IVG524302:IVJ524303 JFC524302:JFF524303 JOY524302:JPB524303 JYU524302:JYX524303 KIQ524302:KIT524303 KSM524302:KSP524303 LCI524302:LCL524303 LME524302:LMH524303 LWA524302:LWD524303 MFW524302:MFZ524303 MPS524302:MPV524303 MZO524302:MZR524303 NJK524302:NJN524303 NTG524302:NTJ524303 ODC524302:ODF524303 OMY524302:ONB524303 OWU524302:OWX524303 PGQ524302:PGT524303 PQM524302:PQP524303 QAI524302:QAL524303 QKE524302:QKH524303 QUA524302:QUD524303 RDW524302:RDZ524303 RNS524302:RNV524303 RXO524302:RXR524303 SHK524302:SHN524303 SRG524302:SRJ524303 TBC524302:TBF524303 TKY524302:TLB524303 TUU524302:TUX524303 UEQ524302:UET524303 UOM524302:UOP524303 UYI524302:UYL524303 VIE524302:VIH524303 VSA524302:VSD524303 WBW524302:WBZ524303 WLS524302:WLV524303 WVO524302:WVR524303 JC589838:JF589839 SY589838:TB589839 ACU589838:ACX589839 AMQ589838:AMT589839 AWM589838:AWP589839 BGI589838:BGL589839 BQE589838:BQH589839 CAA589838:CAD589839 CJW589838:CJZ589839 CTS589838:CTV589839 DDO589838:DDR589839 DNK589838:DNN589839 DXG589838:DXJ589839 EHC589838:EHF589839 EQY589838:ERB589839 FAU589838:FAX589839 FKQ589838:FKT589839 FUM589838:FUP589839 GEI589838:GEL589839 GOE589838:GOH589839 GYA589838:GYD589839 HHW589838:HHZ589839 HRS589838:HRV589839 IBO589838:IBR589839 ILK589838:ILN589839 IVG589838:IVJ589839 JFC589838:JFF589839 JOY589838:JPB589839 JYU589838:JYX589839 KIQ589838:KIT589839 KSM589838:KSP589839 LCI589838:LCL589839 LME589838:LMH589839 LWA589838:LWD589839 MFW589838:MFZ589839 MPS589838:MPV589839 MZO589838:MZR589839 NJK589838:NJN589839 NTG589838:NTJ589839 ODC589838:ODF589839 OMY589838:ONB589839 OWU589838:OWX589839 PGQ589838:PGT589839 PQM589838:PQP589839 QAI589838:QAL589839 QKE589838:QKH589839 QUA589838:QUD589839 RDW589838:RDZ589839 RNS589838:RNV589839 RXO589838:RXR589839 SHK589838:SHN589839 SRG589838:SRJ589839 TBC589838:TBF589839 TKY589838:TLB589839 TUU589838:TUX589839 UEQ589838:UET589839 UOM589838:UOP589839 UYI589838:UYL589839 VIE589838:VIH589839 VSA589838:VSD589839 WBW589838:WBZ589839 WLS589838:WLV589839 WVO589838:WVR589839 JC655374:JF655375 SY655374:TB655375 ACU655374:ACX655375 AMQ655374:AMT655375 AWM655374:AWP655375 BGI655374:BGL655375 BQE655374:BQH655375 CAA655374:CAD655375 CJW655374:CJZ655375 CTS655374:CTV655375 DDO655374:DDR655375 DNK655374:DNN655375 DXG655374:DXJ655375 EHC655374:EHF655375 EQY655374:ERB655375 FAU655374:FAX655375 FKQ655374:FKT655375 FUM655374:FUP655375 GEI655374:GEL655375 GOE655374:GOH655375 GYA655374:GYD655375 HHW655374:HHZ655375 HRS655374:HRV655375 IBO655374:IBR655375 ILK655374:ILN655375 IVG655374:IVJ655375 JFC655374:JFF655375 JOY655374:JPB655375 JYU655374:JYX655375 KIQ655374:KIT655375 KSM655374:KSP655375 LCI655374:LCL655375 LME655374:LMH655375 LWA655374:LWD655375 MFW655374:MFZ655375 MPS655374:MPV655375 MZO655374:MZR655375 NJK655374:NJN655375 NTG655374:NTJ655375 ODC655374:ODF655375 OMY655374:ONB655375 OWU655374:OWX655375 PGQ655374:PGT655375 PQM655374:PQP655375 QAI655374:QAL655375 QKE655374:QKH655375 QUA655374:QUD655375 RDW655374:RDZ655375 RNS655374:RNV655375 RXO655374:RXR655375 SHK655374:SHN655375 SRG655374:SRJ655375 TBC655374:TBF655375 TKY655374:TLB655375 TUU655374:TUX655375 UEQ655374:UET655375 UOM655374:UOP655375 UYI655374:UYL655375 VIE655374:VIH655375 VSA655374:VSD655375 WBW655374:WBZ655375 WLS655374:WLV655375 WVO655374:WVR655375 JC720910:JF720911 SY720910:TB720911 ACU720910:ACX720911 AMQ720910:AMT720911 AWM720910:AWP720911 BGI720910:BGL720911 BQE720910:BQH720911 CAA720910:CAD720911 CJW720910:CJZ720911 CTS720910:CTV720911 DDO720910:DDR720911 DNK720910:DNN720911 DXG720910:DXJ720911 EHC720910:EHF720911 EQY720910:ERB720911 FAU720910:FAX720911 FKQ720910:FKT720911 FUM720910:FUP720911 GEI720910:GEL720911 GOE720910:GOH720911 GYA720910:GYD720911 HHW720910:HHZ720911 HRS720910:HRV720911 IBO720910:IBR720911 ILK720910:ILN720911 IVG720910:IVJ720911 JFC720910:JFF720911 JOY720910:JPB720911 JYU720910:JYX720911 KIQ720910:KIT720911 KSM720910:KSP720911 LCI720910:LCL720911 LME720910:LMH720911 LWA720910:LWD720911 MFW720910:MFZ720911 MPS720910:MPV720911 MZO720910:MZR720911 NJK720910:NJN720911 NTG720910:NTJ720911 ODC720910:ODF720911 OMY720910:ONB720911 OWU720910:OWX720911 PGQ720910:PGT720911 PQM720910:PQP720911 QAI720910:QAL720911 QKE720910:QKH720911 QUA720910:QUD720911 RDW720910:RDZ720911 RNS720910:RNV720911 RXO720910:RXR720911 SHK720910:SHN720911 SRG720910:SRJ720911 TBC720910:TBF720911 TKY720910:TLB720911 TUU720910:TUX720911 UEQ720910:UET720911 UOM720910:UOP720911 UYI720910:UYL720911 VIE720910:VIH720911 VSA720910:VSD720911 WBW720910:WBZ720911 WLS720910:WLV720911 WVO720910:WVR720911 JC786446:JF786447 SY786446:TB786447 ACU786446:ACX786447 AMQ786446:AMT786447 AWM786446:AWP786447 BGI786446:BGL786447 BQE786446:BQH786447 CAA786446:CAD786447 CJW786446:CJZ786447 CTS786446:CTV786447 DDO786446:DDR786447 DNK786446:DNN786447 DXG786446:DXJ786447 EHC786446:EHF786447 EQY786446:ERB786447 FAU786446:FAX786447 FKQ786446:FKT786447 FUM786446:FUP786447 GEI786446:GEL786447 GOE786446:GOH786447 GYA786446:GYD786447 HHW786446:HHZ786447 HRS786446:HRV786447 IBO786446:IBR786447 ILK786446:ILN786447 IVG786446:IVJ786447 JFC786446:JFF786447 JOY786446:JPB786447 JYU786446:JYX786447 KIQ786446:KIT786447 KSM786446:KSP786447 LCI786446:LCL786447 LME786446:LMH786447 LWA786446:LWD786447 MFW786446:MFZ786447 MPS786446:MPV786447 MZO786446:MZR786447 NJK786446:NJN786447 NTG786446:NTJ786447 ODC786446:ODF786447 OMY786446:ONB786447 OWU786446:OWX786447 PGQ786446:PGT786447 PQM786446:PQP786447 QAI786446:QAL786447 QKE786446:QKH786447 QUA786446:QUD786447 RDW786446:RDZ786447 RNS786446:RNV786447 RXO786446:RXR786447 SHK786446:SHN786447 SRG786446:SRJ786447 TBC786446:TBF786447 TKY786446:TLB786447 TUU786446:TUX786447 UEQ786446:UET786447 UOM786446:UOP786447 UYI786446:UYL786447 VIE786446:VIH786447 VSA786446:VSD786447 WBW786446:WBZ786447 WLS786446:WLV786447 WVO786446:WVR786447 JC851982:JF851983 SY851982:TB851983 ACU851982:ACX851983 AMQ851982:AMT851983 AWM851982:AWP851983 BGI851982:BGL851983 BQE851982:BQH851983 CAA851982:CAD851983 CJW851982:CJZ851983 CTS851982:CTV851983 DDO851982:DDR851983 DNK851982:DNN851983 DXG851982:DXJ851983 EHC851982:EHF851983 EQY851982:ERB851983 FAU851982:FAX851983 FKQ851982:FKT851983 FUM851982:FUP851983 GEI851982:GEL851983 GOE851982:GOH851983 GYA851982:GYD851983 HHW851982:HHZ851983 HRS851982:HRV851983 IBO851982:IBR851983 ILK851982:ILN851983 IVG851982:IVJ851983 JFC851982:JFF851983 JOY851982:JPB851983 JYU851982:JYX851983 KIQ851982:KIT851983 KSM851982:KSP851983 LCI851982:LCL851983 LME851982:LMH851983 LWA851982:LWD851983 MFW851982:MFZ851983 MPS851982:MPV851983 MZO851982:MZR851983 NJK851982:NJN851983 NTG851982:NTJ851983 ODC851982:ODF851983 OMY851982:ONB851983 OWU851982:OWX851983 PGQ851982:PGT851983 PQM851982:PQP851983 QAI851982:QAL851983 QKE851982:QKH851983 QUA851982:QUD851983 RDW851982:RDZ851983 RNS851982:RNV851983 RXO851982:RXR851983 SHK851982:SHN851983 SRG851982:SRJ851983 TBC851982:TBF851983 TKY851982:TLB851983 TUU851982:TUX851983 UEQ851982:UET851983 UOM851982:UOP851983 UYI851982:UYL851983 VIE851982:VIH851983 VSA851982:VSD851983 WBW851982:WBZ851983 WLS851982:WLV851983 WVO851982:WVR851983 JC917518:JF917519 SY917518:TB917519 ACU917518:ACX917519 AMQ917518:AMT917519 AWM917518:AWP917519 BGI917518:BGL917519 BQE917518:BQH917519 CAA917518:CAD917519 CJW917518:CJZ917519 CTS917518:CTV917519 DDO917518:DDR917519 DNK917518:DNN917519 DXG917518:DXJ917519 EHC917518:EHF917519 EQY917518:ERB917519 FAU917518:FAX917519 FKQ917518:FKT917519 FUM917518:FUP917519 GEI917518:GEL917519 GOE917518:GOH917519 GYA917518:GYD917519 HHW917518:HHZ917519 HRS917518:HRV917519 IBO917518:IBR917519 ILK917518:ILN917519 IVG917518:IVJ917519 JFC917518:JFF917519 JOY917518:JPB917519 JYU917518:JYX917519 KIQ917518:KIT917519 KSM917518:KSP917519 LCI917518:LCL917519 LME917518:LMH917519 LWA917518:LWD917519 MFW917518:MFZ917519 MPS917518:MPV917519 MZO917518:MZR917519 NJK917518:NJN917519 NTG917518:NTJ917519 ODC917518:ODF917519 OMY917518:ONB917519 OWU917518:OWX917519 PGQ917518:PGT917519 PQM917518:PQP917519 QAI917518:QAL917519 QKE917518:QKH917519 QUA917518:QUD917519 RDW917518:RDZ917519 RNS917518:RNV917519 RXO917518:RXR917519 SHK917518:SHN917519 SRG917518:SRJ917519 TBC917518:TBF917519 TKY917518:TLB917519 TUU917518:TUX917519 UEQ917518:UET917519 UOM917518:UOP917519 UYI917518:UYL917519 VIE917518:VIH917519 VSA917518:VSD917519 WBW917518:WBZ917519 WLS917518:WLV917519 WVO917518:WVR917519 JC983054:JF983055 SY983054:TB983055 ACU983054:ACX983055 AMQ983054:AMT983055 AWM983054:AWP983055 BGI983054:BGL983055 BQE983054:BQH983055 CAA983054:CAD983055 CJW983054:CJZ983055 CTS983054:CTV983055 DDO983054:DDR983055 DNK983054:DNN983055 DXG983054:DXJ983055 EHC983054:EHF983055 EQY983054:ERB983055 FAU983054:FAX983055 FKQ983054:FKT983055 FUM983054:FUP983055 GEI983054:GEL983055 GOE983054:GOH983055 GYA983054:GYD983055 HHW983054:HHZ983055 HRS983054:HRV983055 IBO983054:IBR983055 ILK983054:ILN983055 IVG983054:IVJ983055 JFC983054:JFF983055 JOY983054:JPB983055 JYU983054:JYX983055 KIQ983054:KIT983055 KSM983054:KSP983055 LCI983054:LCL983055 LME983054:LMH983055 LWA983054:LWD983055 MFW983054:MFZ983055 MPS983054:MPV983055 MZO983054:MZR983055 NJK983054:NJN983055 NTG983054:NTJ983055 ODC983054:ODF983055 OMY983054:ONB983055 OWU983054:OWX983055 PGQ983054:PGT983055 PQM983054:PQP983055 QAI983054:QAL983055 QKE983054:QKH983055 QUA983054:QUD983055 RDW983054:RDZ983055 RNS983054:RNV983055 RXO983054:RXR983055 SHK983054:SHN983055 SRG983054:SRJ983055 TBC983054:TBF983055 TKY983054:TLB983055 TUU983054:TUX983055 UEQ983054:UET983055 UOM983054:UOP983055 UYI983054:UYL983055 VIE983054:VIH983055 VSA983054:VSD983055 WBW983054:WBZ983055 WLS983054:WLV983055 WVO983054:WVR983055 D196617:J196617 JC65546:JF65546">
      <formula1>0</formula1>
      <formula2>CRONO.MaxParc</formula2>
    </dataValidation>
    <dataValidation allowBlank="1" showInputMessage="1" showErrorMessage="1" prompt="Preencha na célula de baixo. Se o acompanhamento for PLE, preencha no botão PREENCHIMENTO POR EVENTOS, acima." sqref="D65544:J65544 J21 JC65545:JF65545 JC11:JF11 SY11:TB11 ACU11:ACX11 AMQ11:AMT11 AWM11:AWP11 BGI11:BGL11 BQE11:BQH11 CAA11:CAD11 CJW11:CJZ11 CTS11:CTV11 DDO11:DDR11 DNK11:DNN11 DXG11:DXJ11 EHC11:EHF11 EQY11:ERB11 FAU11:FAX11 FKQ11:FKT11 FUM11:FUP11 GEI11:GEL11 GOE11:GOH11 GYA11:GYD11 HHW11:HHZ11 HRS11:HRV11 IBO11:IBR11 ILK11:ILN11 IVG11:IVJ11 JFC11:JFF11 JOY11:JPB11 JYU11:JYX11 KIQ11:KIT11 KSM11:KSP11 LCI11:LCL11 LME11:LMH11 LWA11:LWD11 MFW11:MFZ11 MPS11:MPV11 MZO11:MZR11 NJK11:NJN11 NTG11:NTJ11 ODC11:ODF11 OMY11:ONB11 OWU11:OWX11 PGQ11:PGT11 PQM11:PQP11 QAI11:QAL11 QKE11:QKH11 QUA11:QUD11 RDW11:RDZ11 RNS11:RNV11 RXO11:RXR11 SHK11:SHN11 SRG11:SRJ11 TBC11:TBF11 TKY11:TLB11 TUU11:TUX11 UEQ11:UET11 UOM11:UOP11 UYI11:UYL11 VIE11:VIH11 VSA11:VSD11 WBW11:WBZ11 WLS11:WLV11 WVO11:WVR11 JC13:JF13 SY13:TB13 ACU13:ACX13 AMQ13:AMT13 AWM13:AWP13 BGI13:BGL13 BQE13:BQH13 CAA13:CAD13 CJW13:CJZ13 CTS13:CTV13 DDO13:DDR13 DNK13:DNN13 DXG13:DXJ13 EHC13:EHF13 EQY13:ERB13 FAU13:FAX13 FKQ13:FKT13 FUM13:FUP13 GEI13:GEL13 GOE13:GOH13 GYA13:GYD13 HHW13:HHZ13 HRS13:HRV13 IBO13:IBR13 ILK13:ILN13 IVG13:IVJ13 JFC13:JFF13 JOY13:JPB13 JYU13:JYX13 KIQ13:KIT13 KSM13:KSP13 LCI13:LCL13 LME13:LMH13 LWA13:LWD13 MFW13:MFZ13 MPS13:MPV13 MZO13:MZR13 NJK13:NJN13 NTG13:NTJ13 ODC13:ODF13 OMY13:ONB13 OWU13:OWX13 PGQ13:PGT13 PQM13:PQP13 QAI13:QAL13 QKE13:QKH13 QUA13:QUD13 RDW13:RDZ13 RNS13:RNV13 RXO13:RXR13 SHK13:SHN13 SRG13:SRJ13 TBC13:TBF13 TKY13:TLB13 TUU13:TUX13 UEQ13:UET13 UOM13:UOP13 UYI13:UYL13 VIE13:VIH13 VSA13:VSD13 WBW13:WBZ13 WLS13:WLV13 WVO13:WVR13 J17 JC15:JF15 SY15:TB15 ACU15:ACX15 AMQ15:AMT15 AWM15:AWP15 BGI15:BGL15 BQE15:BQH15 CAA15:CAD15 CJW15:CJZ15 CTS15:CTV15 DDO15:DDR15 DNK15:DNN15 DXG15:DXJ15 EHC15:EHF15 EQY15:ERB15 FAU15:FAX15 FKQ15:FKT15 FUM15:FUP15 GEI15:GEL15 GOE15:GOH15 GYA15:GYD15 HHW15:HHZ15 HRS15:HRV15 IBO15:IBR15 ILK15:ILN15 IVG15:IVJ15 JFC15:JFF15 JOY15:JPB15 JYU15:JYX15 KIQ15:KIT15 KSM15:KSP15 LCI15:LCL15 LME15:LMH15 LWA15:LWD15 MFW15:MFZ15 MPS15:MPV15 MZO15:MZR15 NJK15:NJN15 NTG15:NTJ15 ODC15:ODF15 OMY15:ONB15 OWU15:OWX15 PGQ15:PGT15 PQM15:PQP15 QAI15:QAL15 QKE15:QKH15 QUA15:QUD15 RDW15:RDZ15 RNS15:RNV15 RXO15:RXR15 SHK15:SHN15 SRG15:SRJ15 TBC15:TBF15 TKY15:TLB15 TUU15:TUX15 UEQ15:UET15 UOM15:UOP15 UYI15:UYL15 VIE15:VIH15 VSA15:VSD15 WBW15:WBZ15 WLS15:WLV15 WVO15:WVR15 JC17:JF17 SY17:TB17 ACU17:ACX17 AMQ17:AMT17 AWM17:AWP17 BGI17:BGL17 BQE17:BQH17 CAA17:CAD17 CJW17:CJZ17 CTS17:CTV17 DDO17:DDR17 DNK17:DNN17 DXG17:DXJ17 EHC17:EHF17 EQY17:ERB17 FAU17:FAX17 FKQ17:FKT17 FUM17:FUP17 GEI17:GEL17 GOE17:GOH17 GYA17:GYD17 HHW17:HHZ17 HRS17:HRV17 IBO17:IBR17 ILK17:ILN17 IVG17:IVJ17 JFC17:JFF17 JOY17:JPB17 JYU17:JYX17 KIQ17:KIT17 KSM17:KSP17 LCI17:LCL17 LME17:LMH17 LWA17:LWD17 MFW17:MFZ17 MPS17:MPV17 MZO17:MZR17 NJK17:NJN17 NTG17:NTJ17 ODC17:ODF17 OMY17:ONB17 OWU17:OWX17 PGQ17:PGT17 PQM17:PQP17 QAI17:QAL17 QKE17:QKH17 QUA17:QUD17 RDW17:RDZ17 RNS17:RNV17 RXO17:RXR17 SHK17:SHN17 SRG17:SRJ17 TBC17:TBF17 TKY17:TLB17 TUU17:TUX17 UEQ17:UET17 UOM17:UOP17 UYI17:UYL17 VIE17:VIH17 VSA17:VSD17 WBW17:WBZ17 WLS17:WLV17 WVO17:WVR17 D17:F17 D11:J11 D15:J15 D13:J13 D196616:J196616 D262152:J262152 D327688:J327688 D393224:J393224 D458760:J458760 D524296:J524296 D589832:J589832 D655368:J655368 D720904:J720904 D786440:J786440 D851976:J851976 D917512:J917512 D983048:J983048 D65546:J65546 D131082:J131082 D196618:J196618 D262154:J262154 D327690:J327690 D393226:J393226 D458762:J458762 D524298:J524298 D589834:J589834 D655370:J655370 D720906:J720906 D786442:J786442 D851978:J851978 D917514:J917514 D983050:J983050 D65548:J65548 D131084:J131084 D196620:J196620 D262156:J262156 D327692:J327692 D393228:J393228 D458764:J458764 D524300:J524300 D589836:J589836 D655372:J655372 D720908:J720908 D786444:J786444 D851980:J851980 D917516:J917516 D983052:J983052 SY65545:TB65545 ACU65545:ACX65545 AMQ65545:AMT65545 AWM65545:AWP65545 BGI65545:BGL65545 BQE65545:BQH65545 CAA65545:CAD65545 CJW65545:CJZ65545 CTS65545:CTV65545 DDO65545:DDR65545 DNK65545:DNN65545 DXG65545:DXJ65545 EHC65545:EHF65545 EQY65545:ERB65545 FAU65545:FAX65545 FKQ65545:FKT65545 FUM65545:FUP65545 GEI65545:GEL65545 GOE65545:GOH65545 GYA65545:GYD65545 HHW65545:HHZ65545 HRS65545:HRV65545 IBO65545:IBR65545 ILK65545:ILN65545 IVG65545:IVJ65545 JFC65545:JFF65545 JOY65545:JPB65545 JYU65545:JYX65545 KIQ65545:KIT65545 KSM65545:KSP65545 LCI65545:LCL65545 LME65545:LMH65545 LWA65545:LWD65545 MFW65545:MFZ65545 MPS65545:MPV65545 MZO65545:MZR65545 NJK65545:NJN65545 NTG65545:NTJ65545 ODC65545:ODF65545 OMY65545:ONB65545 OWU65545:OWX65545 PGQ65545:PGT65545 PQM65545:PQP65545 QAI65545:QAL65545 QKE65545:QKH65545 QUA65545:QUD65545 RDW65545:RDZ65545 RNS65545:RNV65545 RXO65545:RXR65545 SHK65545:SHN65545 SRG65545:SRJ65545 TBC65545:TBF65545 TKY65545:TLB65545 TUU65545:TUX65545 UEQ65545:UET65545 UOM65545:UOP65545 UYI65545:UYL65545 VIE65545:VIH65545 VSA65545:VSD65545 WBW65545:WBZ65545 WLS65545:WLV65545 WVO65545:WVR65545 JC131081:JF131081 SY131081:TB131081 ACU131081:ACX131081 AMQ131081:AMT131081 AWM131081:AWP131081 BGI131081:BGL131081 BQE131081:BQH131081 CAA131081:CAD131081 CJW131081:CJZ131081 CTS131081:CTV131081 DDO131081:DDR131081 DNK131081:DNN131081 DXG131081:DXJ131081 EHC131081:EHF131081 EQY131081:ERB131081 FAU131081:FAX131081 FKQ131081:FKT131081 FUM131081:FUP131081 GEI131081:GEL131081 GOE131081:GOH131081 GYA131081:GYD131081 HHW131081:HHZ131081 HRS131081:HRV131081 IBO131081:IBR131081 ILK131081:ILN131081 IVG131081:IVJ131081 JFC131081:JFF131081 JOY131081:JPB131081 JYU131081:JYX131081 KIQ131081:KIT131081 KSM131081:KSP131081 LCI131081:LCL131081 LME131081:LMH131081 LWA131081:LWD131081 MFW131081:MFZ131081 MPS131081:MPV131081 MZO131081:MZR131081 NJK131081:NJN131081 NTG131081:NTJ131081 ODC131081:ODF131081 OMY131081:ONB131081 OWU131081:OWX131081 PGQ131081:PGT131081 PQM131081:PQP131081 QAI131081:QAL131081 QKE131081:QKH131081 QUA131081:QUD131081 RDW131081:RDZ131081 RNS131081:RNV131081 RXO131081:RXR131081 SHK131081:SHN131081 SRG131081:SRJ131081 TBC131081:TBF131081 TKY131081:TLB131081 TUU131081:TUX131081 UEQ131081:UET131081 UOM131081:UOP131081 UYI131081:UYL131081 VIE131081:VIH131081 VSA131081:VSD131081 WBW131081:WBZ131081 WLS131081:WLV131081 WVO131081:WVR131081 JC196617:JF196617 SY196617:TB196617 ACU196617:ACX196617 AMQ196617:AMT196617 AWM196617:AWP196617 BGI196617:BGL196617 BQE196617:BQH196617 CAA196617:CAD196617 CJW196617:CJZ196617 CTS196617:CTV196617 DDO196617:DDR196617 DNK196617:DNN196617 DXG196617:DXJ196617 EHC196617:EHF196617 EQY196617:ERB196617 FAU196617:FAX196617 FKQ196617:FKT196617 FUM196617:FUP196617 GEI196617:GEL196617 GOE196617:GOH196617 GYA196617:GYD196617 HHW196617:HHZ196617 HRS196617:HRV196617 IBO196617:IBR196617 ILK196617:ILN196617 IVG196617:IVJ196617 JFC196617:JFF196617 JOY196617:JPB196617 JYU196617:JYX196617 KIQ196617:KIT196617 KSM196617:KSP196617 LCI196617:LCL196617 LME196617:LMH196617 LWA196617:LWD196617 MFW196617:MFZ196617 MPS196617:MPV196617 MZO196617:MZR196617 NJK196617:NJN196617 NTG196617:NTJ196617 ODC196617:ODF196617 OMY196617:ONB196617 OWU196617:OWX196617 PGQ196617:PGT196617 PQM196617:PQP196617 QAI196617:QAL196617 QKE196617:QKH196617 QUA196617:QUD196617 RDW196617:RDZ196617 RNS196617:RNV196617 RXO196617:RXR196617 SHK196617:SHN196617 SRG196617:SRJ196617 TBC196617:TBF196617 TKY196617:TLB196617 TUU196617:TUX196617 UEQ196617:UET196617 UOM196617:UOP196617 UYI196617:UYL196617 VIE196617:VIH196617 VSA196617:VSD196617 WBW196617:WBZ196617 WLS196617:WLV196617 WVO196617:WVR196617 JC262153:JF262153 SY262153:TB262153 ACU262153:ACX262153 AMQ262153:AMT262153 AWM262153:AWP262153 BGI262153:BGL262153 BQE262153:BQH262153 CAA262153:CAD262153 CJW262153:CJZ262153 CTS262153:CTV262153 DDO262153:DDR262153 DNK262153:DNN262153 DXG262153:DXJ262153 EHC262153:EHF262153 EQY262153:ERB262153 FAU262153:FAX262153 FKQ262153:FKT262153 FUM262153:FUP262153 GEI262153:GEL262153 GOE262153:GOH262153 GYA262153:GYD262153 HHW262153:HHZ262153 HRS262153:HRV262153 IBO262153:IBR262153 ILK262153:ILN262153 IVG262153:IVJ262153 JFC262153:JFF262153 JOY262153:JPB262153 JYU262153:JYX262153 KIQ262153:KIT262153 KSM262153:KSP262153 LCI262153:LCL262153 LME262153:LMH262153 LWA262153:LWD262153 MFW262153:MFZ262153 MPS262153:MPV262153 MZO262153:MZR262153 NJK262153:NJN262153 NTG262153:NTJ262153 ODC262153:ODF262153 OMY262153:ONB262153 OWU262153:OWX262153 PGQ262153:PGT262153 PQM262153:PQP262153 QAI262153:QAL262153 QKE262153:QKH262153 QUA262153:QUD262153 RDW262153:RDZ262153 RNS262153:RNV262153 RXO262153:RXR262153 SHK262153:SHN262153 SRG262153:SRJ262153 TBC262153:TBF262153 TKY262153:TLB262153 TUU262153:TUX262153 UEQ262153:UET262153 UOM262153:UOP262153 UYI262153:UYL262153 VIE262153:VIH262153 VSA262153:VSD262153 WBW262153:WBZ262153 WLS262153:WLV262153 WVO262153:WVR262153 JC327689:JF327689 SY327689:TB327689 ACU327689:ACX327689 AMQ327689:AMT327689 AWM327689:AWP327689 BGI327689:BGL327689 BQE327689:BQH327689 CAA327689:CAD327689 CJW327689:CJZ327689 CTS327689:CTV327689 DDO327689:DDR327689 DNK327689:DNN327689 DXG327689:DXJ327689 EHC327689:EHF327689 EQY327689:ERB327689 FAU327689:FAX327689 FKQ327689:FKT327689 FUM327689:FUP327689 GEI327689:GEL327689 GOE327689:GOH327689 GYA327689:GYD327689 HHW327689:HHZ327689 HRS327689:HRV327689 IBO327689:IBR327689 ILK327689:ILN327689 IVG327689:IVJ327689 JFC327689:JFF327689 JOY327689:JPB327689 JYU327689:JYX327689 KIQ327689:KIT327689 KSM327689:KSP327689 LCI327689:LCL327689 LME327689:LMH327689 LWA327689:LWD327689 MFW327689:MFZ327689 MPS327689:MPV327689 MZO327689:MZR327689 NJK327689:NJN327689 NTG327689:NTJ327689 ODC327689:ODF327689 OMY327689:ONB327689 OWU327689:OWX327689 PGQ327689:PGT327689 PQM327689:PQP327689 QAI327689:QAL327689 QKE327689:QKH327689 QUA327689:QUD327689 RDW327689:RDZ327689 RNS327689:RNV327689 RXO327689:RXR327689 SHK327689:SHN327689 SRG327689:SRJ327689 TBC327689:TBF327689 TKY327689:TLB327689 TUU327689:TUX327689 UEQ327689:UET327689 UOM327689:UOP327689 UYI327689:UYL327689 VIE327689:VIH327689 VSA327689:VSD327689 WBW327689:WBZ327689 WLS327689:WLV327689 WVO327689:WVR327689 JC393225:JF393225 SY393225:TB393225 ACU393225:ACX393225 AMQ393225:AMT393225 AWM393225:AWP393225 BGI393225:BGL393225 BQE393225:BQH393225 CAA393225:CAD393225 CJW393225:CJZ393225 CTS393225:CTV393225 DDO393225:DDR393225 DNK393225:DNN393225 DXG393225:DXJ393225 EHC393225:EHF393225 EQY393225:ERB393225 FAU393225:FAX393225 FKQ393225:FKT393225 FUM393225:FUP393225 GEI393225:GEL393225 GOE393225:GOH393225 GYA393225:GYD393225 HHW393225:HHZ393225 HRS393225:HRV393225 IBO393225:IBR393225 ILK393225:ILN393225 IVG393225:IVJ393225 JFC393225:JFF393225 JOY393225:JPB393225 JYU393225:JYX393225 KIQ393225:KIT393225 KSM393225:KSP393225 LCI393225:LCL393225 LME393225:LMH393225 LWA393225:LWD393225 MFW393225:MFZ393225 MPS393225:MPV393225 MZO393225:MZR393225 NJK393225:NJN393225 NTG393225:NTJ393225 ODC393225:ODF393225 OMY393225:ONB393225 OWU393225:OWX393225 PGQ393225:PGT393225 PQM393225:PQP393225 QAI393225:QAL393225 QKE393225:QKH393225 QUA393225:QUD393225 RDW393225:RDZ393225 RNS393225:RNV393225 RXO393225:RXR393225 SHK393225:SHN393225 SRG393225:SRJ393225 TBC393225:TBF393225 TKY393225:TLB393225 TUU393225:TUX393225 UEQ393225:UET393225 UOM393225:UOP393225 UYI393225:UYL393225 VIE393225:VIH393225 VSA393225:VSD393225 WBW393225:WBZ393225 WLS393225:WLV393225 WVO393225:WVR393225 JC458761:JF458761 SY458761:TB458761 ACU458761:ACX458761 AMQ458761:AMT458761 AWM458761:AWP458761 BGI458761:BGL458761 BQE458761:BQH458761 CAA458761:CAD458761 CJW458761:CJZ458761 CTS458761:CTV458761 DDO458761:DDR458761 DNK458761:DNN458761 DXG458761:DXJ458761 EHC458761:EHF458761 EQY458761:ERB458761 FAU458761:FAX458761 FKQ458761:FKT458761 FUM458761:FUP458761 GEI458761:GEL458761 GOE458761:GOH458761 GYA458761:GYD458761 HHW458761:HHZ458761 HRS458761:HRV458761 IBO458761:IBR458761 ILK458761:ILN458761 IVG458761:IVJ458761 JFC458761:JFF458761 JOY458761:JPB458761 JYU458761:JYX458761 KIQ458761:KIT458761 KSM458761:KSP458761 LCI458761:LCL458761 LME458761:LMH458761 LWA458761:LWD458761 MFW458761:MFZ458761 MPS458761:MPV458761 MZO458761:MZR458761 NJK458761:NJN458761 NTG458761:NTJ458761 ODC458761:ODF458761 OMY458761:ONB458761 OWU458761:OWX458761 PGQ458761:PGT458761 PQM458761:PQP458761 QAI458761:QAL458761 QKE458761:QKH458761 QUA458761:QUD458761 RDW458761:RDZ458761 RNS458761:RNV458761 RXO458761:RXR458761 SHK458761:SHN458761 SRG458761:SRJ458761 TBC458761:TBF458761 TKY458761:TLB458761 TUU458761:TUX458761 UEQ458761:UET458761 UOM458761:UOP458761 UYI458761:UYL458761 VIE458761:VIH458761 VSA458761:VSD458761 WBW458761:WBZ458761 WLS458761:WLV458761 WVO458761:WVR458761 JC524297:JF524297 SY524297:TB524297 ACU524297:ACX524297 AMQ524297:AMT524297 AWM524297:AWP524297 BGI524297:BGL524297 BQE524297:BQH524297 CAA524297:CAD524297 CJW524297:CJZ524297 CTS524297:CTV524297 DDO524297:DDR524297 DNK524297:DNN524297 DXG524297:DXJ524297 EHC524297:EHF524297 EQY524297:ERB524297 FAU524297:FAX524297 FKQ524297:FKT524297 FUM524297:FUP524297 GEI524297:GEL524297 GOE524297:GOH524297 GYA524297:GYD524297 HHW524297:HHZ524297 HRS524297:HRV524297 IBO524297:IBR524297 ILK524297:ILN524297 IVG524297:IVJ524297 JFC524297:JFF524297 JOY524297:JPB524297 JYU524297:JYX524297 KIQ524297:KIT524297 KSM524297:KSP524297 LCI524297:LCL524297 LME524297:LMH524297 LWA524297:LWD524297 MFW524297:MFZ524297 MPS524297:MPV524297 MZO524297:MZR524297 NJK524297:NJN524297 NTG524297:NTJ524297 ODC524297:ODF524297 OMY524297:ONB524297 OWU524297:OWX524297 PGQ524297:PGT524297 PQM524297:PQP524297 QAI524297:QAL524297 QKE524297:QKH524297 QUA524297:QUD524297 RDW524297:RDZ524297 RNS524297:RNV524297 RXO524297:RXR524297 SHK524297:SHN524297 SRG524297:SRJ524297 TBC524297:TBF524297 TKY524297:TLB524297 TUU524297:TUX524297 UEQ524297:UET524297 UOM524297:UOP524297 UYI524297:UYL524297 VIE524297:VIH524297 VSA524297:VSD524297 WBW524297:WBZ524297 WLS524297:WLV524297 WVO524297:WVR524297 JC589833:JF589833 SY589833:TB589833 ACU589833:ACX589833 AMQ589833:AMT589833 AWM589833:AWP589833 BGI589833:BGL589833 BQE589833:BQH589833 CAA589833:CAD589833 CJW589833:CJZ589833 CTS589833:CTV589833 DDO589833:DDR589833 DNK589833:DNN589833 DXG589833:DXJ589833 EHC589833:EHF589833 EQY589833:ERB589833 FAU589833:FAX589833 FKQ589833:FKT589833 FUM589833:FUP589833 GEI589833:GEL589833 GOE589833:GOH589833 GYA589833:GYD589833 HHW589833:HHZ589833 HRS589833:HRV589833 IBO589833:IBR589833 ILK589833:ILN589833 IVG589833:IVJ589833 JFC589833:JFF589833 JOY589833:JPB589833 JYU589833:JYX589833 KIQ589833:KIT589833 KSM589833:KSP589833 LCI589833:LCL589833 LME589833:LMH589833 LWA589833:LWD589833 MFW589833:MFZ589833 MPS589833:MPV589833 MZO589833:MZR589833 NJK589833:NJN589833 NTG589833:NTJ589833 ODC589833:ODF589833 OMY589833:ONB589833 OWU589833:OWX589833 PGQ589833:PGT589833 PQM589833:PQP589833 QAI589833:QAL589833 QKE589833:QKH589833 QUA589833:QUD589833 RDW589833:RDZ589833 RNS589833:RNV589833 RXO589833:RXR589833 SHK589833:SHN589833 SRG589833:SRJ589833 TBC589833:TBF589833 TKY589833:TLB589833 TUU589833:TUX589833 UEQ589833:UET589833 UOM589833:UOP589833 UYI589833:UYL589833 VIE589833:VIH589833 VSA589833:VSD589833 WBW589833:WBZ589833 WLS589833:WLV589833 WVO589833:WVR589833 JC655369:JF655369 SY655369:TB655369 ACU655369:ACX655369 AMQ655369:AMT655369 AWM655369:AWP655369 BGI655369:BGL655369 BQE655369:BQH655369 CAA655369:CAD655369 CJW655369:CJZ655369 CTS655369:CTV655369 DDO655369:DDR655369 DNK655369:DNN655369 DXG655369:DXJ655369 EHC655369:EHF655369 EQY655369:ERB655369 FAU655369:FAX655369 FKQ655369:FKT655369 FUM655369:FUP655369 GEI655369:GEL655369 GOE655369:GOH655369 GYA655369:GYD655369 HHW655369:HHZ655369 HRS655369:HRV655369 IBO655369:IBR655369 ILK655369:ILN655369 IVG655369:IVJ655369 JFC655369:JFF655369 JOY655369:JPB655369 JYU655369:JYX655369 KIQ655369:KIT655369 KSM655369:KSP655369 LCI655369:LCL655369 LME655369:LMH655369 LWA655369:LWD655369 MFW655369:MFZ655369 MPS655369:MPV655369 MZO655369:MZR655369 NJK655369:NJN655369 NTG655369:NTJ655369 ODC655369:ODF655369 OMY655369:ONB655369 OWU655369:OWX655369 PGQ655369:PGT655369 PQM655369:PQP655369 QAI655369:QAL655369 QKE655369:QKH655369 QUA655369:QUD655369 RDW655369:RDZ655369 RNS655369:RNV655369 RXO655369:RXR655369 SHK655369:SHN655369 SRG655369:SRJ655369 TBC655369:TBF655369 TKY655369:TLB655369 TUU655369:TUX655369 UEQ655369:UET655369 UOM655369:UOP655369 UYI655369:UYL655369 VIE655369:VIH655369 VSA655369:VSD655369 WBW655369:WBZ655369 WLS655369:WLV655369 WVO655369:WVR655369 JC720905:JF720905 SY720905:TB720905 ACU720905:ACX720905 AMQ720905:AMT720905 AWM720905:AWP720905 BGI720905:BGL720905 BQE720905:BQH720905 CAA720905:CAD720905 CJW720905:CJZ720905 CTS720905:CTV720905 DDO720905:DDR720905 DNK720905:DNN720905 DXG720905:DXJ720905 EHC720905:EHF720905 EQY720905:ERB720905 FAU720905:FAX720905 FKQ720905:FKT720905 FUM720905:FUP720905 GEI720905:GEL720905 GOE720905:GOH720905 GYA720905:GYD720905 HHW720905:HHZ720905 HRS720905:HRV720905 IBO720905:IBR720905 ILK720905:ILN720905 IVG720905:IVJ720905 JFC720905:JFF720905 JOY720905:JPB720905 JYU720905:JYX720905 KIQ720905:KIT720905 KSM720905:KSP720905 LCI720905:LCL720905 LME720905:LMH720905 LWA720905:LWD720905 MFW720905:MFZ720905 MPS720905:MPV720905 MZO720905:MZR720905 NJK720905:NJN720905 NTG720905:NTJ720905 ODC720905:ODF720905 OMY720905:ONB720905 OWU720905:OWX720905 PGQ720905:PGT720905 PQM720905:PQP720905 QAI720905:QAL720905 QKE720905:QKH720905 QUA720905:QUD720905 RDW720905:RDZ720905 RNS720905:RNV720905 RXO720905:RXR720905 SHK720905:SHN720905 SRG720905:SRJ720905 TBC720905:TBF720905 TKY720905:TLB720905 TUU720905:TUX720905 UEQ720905:UET720905 UOM720905:UOP720905 UYI720905:UYL720905 VIE720905:VIH720905 VSA720905:VSD720905 WBW720905:WBZ720905 WLS720905:WLV720905 WVO720905:WVR720905 JC786441:JF786441 SY786441:TB786441 ACU786441:ACX786441 AMQ786441:AMT786441 AWM786441:AWP786441 BGI786441:BGL786441 BQE786441:BQH786441 CAA786441:CAD786441 CJW786441:CJZ786441 CTS786441:CTV786441 DDO786441:DDR786441 DNK786441:DNN786441 DXG786441:DXJ786441 EHC786441:EHF786441 EQY786441:ERB786441 FAU786441:FAX786441 FKQ786441:FKT786441 FUM786441:FUP786441 GEI786441:GEL786441 GOE786441:GOH786441 GYA786441:GYD786441 HHW786441:HHZ786441 HRS786441:HRV786441 IBO786441:IBR786441 ILK786441:ILN786441 IVG786441:IVJ786441 JFC786441:JFF786441 JOY786441:JPB786441 JYU786441:JYX786441 KIQ786441:KIT786441 KSM786441:KSP786441 LCI786441:LCL786441 LME786441:LMH786441 LWA786441:LWD786441 MFW786441:MFZ786441 MPS786441:MPV786441 MZO786441:MZR786441 NJK786441:NJN786441 NTG786441:NTJ786441 ODC786441:ODF786441 OMY786441:ONB786441 OWU786441:OWX786441 PGQ786441:PGT786441 PQM786441:PQP786441 QAI786441:QAL786441 QKE786441:QKH786441 QUA786441:QUD786441 RDW786441:RDZ786441 RNS786441:RNV786441 RXO786441:RXR786441 SHK786441:SHN786441 SRG786441:SRJ786441 TBC786441:TBF786441 TKY786441:TLB786441 TUU786441:TUX786441 UEQ786441:UET786441 UOM786441:UOP786441 UYI786441:UYL786441 VIE786441:VIH786441 VSA786441:VSD786441 WBW786441:WBZ786441 WLS786441:WLV786441 WVO786441:WVR786441 JC851977:JF851977 SY851977:TB851977 ACU851977:ACX851977 AMQ851977:AMT851977 AWM851977:AWP851977 BGI851977:BGL851977 BQE851977:BQH851977 CAA851977:CAD851977 CJW851977:CJZ851977 CTS851977:CTV851977 DDO851977:DDR851977 DNK851977:DNN851977 DXG851977:DXJ851977 EHC851977:EHF851977 EQY851977:ERB851977 FAU851977:FAX851977 FKQ851977:FKT851977 FUM851977:FUP851977 GEI851977:GEL851977 GOE851977:GOH851977 GYA851977:GYD851977 HHW851977:HHZ851977 HRS851977:HRV851977 IBO851977:IBR851977 ILK851977:ILN851977 IVG851977:IVJ851977 JFC851977:JFF851977 JOY851977:JPB851977 JYU851977:JYX851977 KIQ851977:KIT851977 KSM851977:KSP851977 LCI851977:LCL851977 LME851977:LMH851977 LWA851977:LWD851977 MFW851977:MFZ851977 MPS851977:MPV851977 MZO851977:MZR851977 NJK851977:NJN851977 NTG851977:NTJ851977 ODC851977:ODF851977 OMY851977:ONB851977 OWU851977:OWX851977 PGQ851977:PGT851977 PQM851977:PQP851977 QAI851977:QAL851977 QKE851977:QKH851977 QUA851977:QUD851977 RDW851977:RDZ851977 RNS851977:RNV851977 RXO851977:RXR851977 SHK851977:SHN851977 SRG851977:SRJ851977 TBC851977:TBF851977 TKY851977:TLB851977 TUU851977:TUX851977 UEQ851977:UET851977 UOM851977:UOP851977 UYI851977:UYL851977 VIE851977:VIH851977 VSA851977:VSD851977 WBW851977:WBZ851977 WLS851977:WLV851977 WVO851977:WVR851977 JC917513:JF917513 SY917513:TB917513 ACU917513:ACX917513 AMQ917513:AMT917513 AWM917513:AWP917513 BGI917513:BGL917513 BQE917513:BQH917513 CAA917513:CAD917513 CJW917513:CJZ917513 CTS917513:CTV917513 DDO917513:DDR917513 DNK917513:DNN917513 DXG917513:DXJ917513 EHC917513:EHF917513 EQY917513:ERB917513 FAU917513:FAX917513 FKQ917513:FKT917513 FUM917513:FUP917513 GEI917513:GEL917513 GOE917513:GOH917513 GYA917513:GYD917513 HHW917513:HHZ917513 HRS917513:HRV917513 IBO917513:IBR917513 ILK917513:ILN917513 IVG917513:IVJ917513 JFC917513:JFF917513 JOY917513:JPB917513 JYU917513:JYX917513 KIQ917513:KIT917513 KSM917513:KSP917513 LCI917513:LCL917513 LME917513:LMH917513 LWA917513:LWD917513 MFW917513:MFZ917513 MPS917513:MPV917513 MZO917513:MZR917513 NJK917513:NJN917513 NTG917513:NTJ917513 ODC917513:ODF917513 OMY917513:ONB917513 OWU917513:OWX917513 PGQ917513:PGT917513 PQM917513:PQP917513 QAI917513:QAL917513 QKE917513:QKH917513 QUA917513:QUD917513 RDW917513:RDZ917513 RNS917513:RNV917513 RXO917513:RXR917513 SHK917513:SHN917513 SRG917513:SRJ917513 TBC917513:TBF917513 TKY917513:TLB917513 TUU917513:TUX917513 UEQ917513:UET917513 UOM917513:UOP917513 UYI917513:UYL917513 VIE917513:VIH917513 VSA917513:VSD917513 WBW917513:WBZ917513 WLS917513:WLV917513 WVO917513:WVR917513 JC983049:JF983049 SY983049:TB983049 ACU983049:ACX983049 AMQ983049:AMT983049 AWM983049:AWP983049 BGI983049:BGL983049 BQE983049:BQH983049 CAA983049:CAD983049 CJW983049:CJZ983049 CTS983049:CTV983049 DDO983049:DDR983049 DNK983049:DNN983049 DXG983049:DXJ983049 EHC983049:EHF983049 EQY983049:ERB983049 FAU983049:FAX983049 FKQ983049:FKT983049 FUM983049:FUP983049 GEI983049:GEL983049 GOE983049:GOH983049 GYA983049:GYD983049 HHW983049:HHZ983049 HRS983049:HRV983049 IBO983049:IBR983049 ILK983049:ILN983049 IVG983049:IVJ983049 JFC983049:JFF983049 JOY983049:JPB983049 JYU983049:JYX983049 KIQ983049:KIT983049 KSM983049:KSP983049 LCI983049:LCL983049 LME983049:LMH983049 LWA983049:LWD983049 MFW983049:MFZ983049 MPS983049:MPV983049 MZO983049:MZR983049 NJK983049:NJN983049 NTG983049:NTJ983049 ODC983049:ODF983049 OMY983049:ONB983049 OWU983049:OWX983049 PGQ983049:PGT983049 PQM983049:PQP983049 QAI983049:QAL983049 QKE983049:QKH983049 QUA983049:QUD983049 RDW983049:RDZ983049 RNS983049:RNV983049 RXO983049:RXR983049 SHK983049:SHN983049 SRG983049:SRJ983049 TBC983049:TBF983049 TKY983049:TLB983049 TUU983049:TUX983049 UEQ983049:UET983049 UOM983049:UOP983049 UYI983049:UYL983049 VIE983049:VIH983049 VSA983049:VSD983049 WBW983049:WBZ983049 WLS983049:WLV983049 WVO983049:WVR983049 WVO983053:WVR983053 JC65547:JF65547 SY65547:TB65547 ACU65547:ACX65547 AMQ65547:AMT65547 AWM65547:AWP65547 BGI65547:BGL65547 BQE65547:BQH65547 CAA65547:CAD65547 CJW65547:CJZ65547 CTS65547:CTV65547 DDO65547:DDR65547 DNK65547:DNN65547 DXG65547:DXJ65547 EHC65547:EHF65547 EQY65547:ERB65547 FAU65547:FAX65547 FKQ65547:FKT65547 FUM65547:FUP65547 GEI65547:GEL65547 GOE65547:GOH65547 GYA65547:GYD65547 HHW65547:HHZ65547 HRS65547:HRV65547 IBO65547:IBR65547 ILK65547:ILN65547 IVG65547:IVJ65547 JFC65547:JFF65547 JOY65547:JPB65547 JYU65547:JYX65547 KIQ65547:KIT65547 KSM65547:KSP65547 LCI65547:LCL65547 LME65547:LMH65547 LWA65547:LWD65547 MFW65547:MFZ65547 MPS65547:MPV65547 MZO65547:MZR65547 NJK65547:NJN65547 NTG65547:NTJ65547 ODC65547:ODF65547 OMY65547:ONB65547 OWU65547:OWX65547 PGQ65547:PGT65547 PQM65547:PQP65547 QAI65547:QAL65547 QKE65547:QKH65547 QUA65547:QUD65547 RDW65547:RDZ65547 RNS65547:RNV65547 RXO65547:RXR65547 SHK65547:SHN65547 SRG65547:SRJ65547 TBC65547:TBF65547 TKY65547:TLB65547 TUU65547:TUX65547 UEQ65547:UET65547 UOM65547:UOP65547 UYI65547:UYL65547 VIE65547:VIH65547 VSA65547:VSD65547 WBW65547:WBZ65547 WLS65547:WLV65547 WVO65547:WVR65547 JC131083:JF131083 SY131083:TB131083 ACU131083:ACX131083 AMQ131083:AMT131083 AWM131083:AWP131083 BGI131083:BGL131083 BQE131083:BQH131083 CAA131083:CAD131083 CJW131083:CJZ131083 CTS131083:CTV131083 DDO131083:DDR131083 DNK131083:DNN131083 DXG131083:DXJ131083 EHC131083:EHF131083 EQY131083:ERB131083 FAU131083:FAX131083 FKQ131083:FKT131083 FUM131083:FUP131083 GEI131083:GEL131083 GOE131083:GOH131083 GYA131083:GYD131083 HHW131083:HHZ131083 HRS131083:HRV131083 IBO131083:IBR131083 ILK131083:ILN131083 IVG131083:IVJ131083 JFC131083:JFF131083 JOY131083:JPB131083 JYU131083:JYX131083 KIQ131083:KIT131083 KSM131083:KSP131083 LCI131083:LCL131083 LME131083:LMH131083 LWA131083:LWD131083 MFW131083:MFZ131083 MPS131083:MPV131083 MZO131083:MZR131083 NJK131083:NJN131083 NTG131083:NTJ131083 ODC131083:ODF131083 OMY131083:ONB131083 OWU131083:OWX131083 PGQ131083:PGT131083 PQM131083:PQP131083 QAI131083:QAL131083 QKE131083:QKH131083 QUA131083:QUD131083 RDW131083:RDZ131083 RNS131083:RNV131083 RXO131083:RXR131083 SHK131083:SHN131083 SRG131083:SRJ131083 TBC131083:TBF131083 TKY131083:TLB131083 TUU131083:TUX131083 UEQ131083:UET131083 UOM131083:UOP131083 UYI131083:UYL131083 VIE131083:VIH131083 VSA131083:VSD131083 WBW131083:WBZ131083 WLS131083:WLV131083 WVO131083:WVR131083 JC196619:JF196619 SY196619:TB196619 ACU196619:ACX196619 AMQ196619:AMT196619 AWM196619:AWP196619 BGI196619:BGL196619 BQE196619:BQH196619 CAA196619:CAD196619 CJW196619:CJZ196619 CTS196619:CTV196619 DDO196619:DDR196619 DNK196619:DNN196619 DXG196619:DXJ196619 EHC196619:EHF196619 EQY196619:ERB196619 FAU196619:FAX196619 FKQ196619:FKT196619 FUM196619:FUP196619 GEI196619:GEL196619 GOE196619:GOH196619 GYA196619:GYD196619 HHW196619:HHZ196619 HRS196619:HRV196619 IBO196619:IBR196619 ILK196619:ILN196619 IVG196619:IVJ196619 JFC196619:JFF196619 JOY196619:JPB196619 JYU196619:JYX196619 KIQ196619:KIT196619 KSM196619:KSP196619 LCI196619:LCL196619 LME196619:LMH196619 LWA196619:LWD196619 MFW196619:MFZ196619 MPS196619:MPV196619 MZO196619:MZR196619 NJK196619:NJN196619 NTG196619:NTJ196619 ODC196619:ODF196619 OMY196619:ONB196619 OWU196619:OWX196619 PGQ196619:PGT196619 PQM196619:PQP196619 QAI196619:QAL196619 QKE196619:QKH196619 QUA196619:QUD196619 RDW196619:RDZ196619 RNS196619:RNV196619 RXO196619:RXR196619 SHK196619:SHN196619 SRG196619:SRJ196619 TBC196619:TBF196619 TKY196619:TLB196619 TUU196619:TUX196619 UEQ196619:UET196619 UOM196619:UOP196619 UYI196619:UYL196619 VIE196619:VIH196619 VSA196619:VSD196619 WBW196619:WBZ196619 WLS196619:WLV196619 WVO196619:WVR196619 JC262155:JF262155 SY262155:TB262155 ACU262155:ACX262155 AMQ262155:AMT262155 AWM262155:AWP262155 BGI262155:BGL262155 BQE262155:BQH262155 CAA262155:CAD262155 CJW262155:CJZ262155 CTS262155:CTV262155 DDO262155:DDR262155 DNK262155:DNN262155 DXG262155:DXJ262155 EHC262155:EHF262155 EQY262155:ERB262155 FAU262155:FAX262155 FKQ262155:FKT262155 FUM262155:FUP262155 GEI262155:GEL262155 GOE262155:GOH262155 GYA262155:GYD262155 HHW262155:HHZ262155 HRS262155:HRV262155 IBO262155:IBR262155 ILK262155:ILN262155 IVG262155:IVJ262155 JFC262155:JFF262155 JOY262155:JPB262155 JYU262155:JYX262155 KIQ262155:KIT262155 KSM262155:KSP262155 LCI262155:LCL262155 LME262155:LMH262155 LWA262155:LWD262155 MFW262155:MFZ262155 MPS262155:MPV262155 MZO262155:MZR262155 NJK262155:NJN262155 NTG262155:NTJ262155 ODC262155:ODF262155 OMY262155:ONB262155 OWU262155:OWX262155 PGQ262155:PGT262155 PQM262155:PQP262155 QAI262155:QAL262155 QKE262155:QKH262155 QUA262155:QUD262155 RDW262155:RDZ262155 RNS262155:RNV262155 RXO262155:RXR262155 SHK262155:SHN262155 SRG262155:SRJ262155 TBC262155:TBF262155 TKY262155:TLB262155 TUU262155:TUX262155 UEQ262155:UET262155 UOM262155:UOP262155 UYI262155:UYL262155 VIE262155:VIH262155 VSA262155:VSD262155 WBW262155:WBZ262155 WLS262155:WLV262155 WVO262155:WVR262155 JC327691:JF327691 SY327691:TB327691 ACU327691:ACX327691 AMQ327691:AMT327691 AWM327691:AWP327691 BGI327691:BGL327691 BQE327691:BQH327691 CAA327691:CAD327691 CJW327691:CJZ327691 CTS327691:CTV327691 DDO327691:DDR327691 DNK327691:DNN327691 DXG327691:DXJ327691 EHC327691:EHF327691 EQY327691:ERB327691 FAU327691:FAX327691 FKQ327691:FKT327691 FUM327691:FUP327691 GEI327691:GEL327691 GOE327691:GOH327691 GYA327691:GYD327691 HHW327691:HHZ327691 HRS327691:HRV327691 IBO327691:IBR327691 ILK327691:ILN327691 IVG327691:IVJ327691 JFC327691:JFF327691 JOY327691:JPB327691 JYU327691:JYX327691 KIQ327691:KIT327691 KSM327691:KSP327691 LCI327691:LCL327691 LME327691:LMH327691 LWA327691:LWD327691 MFW327691:MFZ327691 MPS327691:MPV327691 MZO327691:MZR327691 NJK327691:NJN327691 NTG327691:NTJ327691 ODC327691:ODF327691 OMY327691:ONB327691 OWU327691:OWX327691 PGQ327691:PGT327691 PQM327691:PQP327691 QAI327691:QAL327691 QKE327691:QKH327691 QUA327691:QUD327691 RDW327691:RDZ327691 RNS327691:RNV327691 RXO327691:RXR327691 SHK327691:SHN327691 SRG327691:SRJ327691 TBC327691:TBF327691 TKY327691:TLB327691 TUU327691:TUX327691 UEQ327691:UET327691 UOM327691:UOP327691 UYI327691:UYL327691 VIE327691:VIH327691 VSA327691:VSD327691 WBW327691:WBZ327691 WLS327691:WLV327691 WVO327691:WVR327691 JC393227:JF393227 SY393227:TB393227 ACU393227:ACX393227 AMQ393227:AMT393227 AWM393227:AWP393227 BGI393227:BGL393227 BQE393227:BQH393227 CAA393227:CAD393227 CJW393227:CJZ393227 CTS393227:CTV393227 DDO393227:DDR393227 DNK393227:DNN393227 DXG393227:DXJ393227 EHC393227:EHF393227 EQY393227:ERB393227 FAU393227:FAX393227 FKQ393227:FKT393227 FUM393227:FUP393227 GEI393227:GEL393227 GOE393227:GOH393227 GYA393227:GYD393227 HHW393227:HHZ393227 HRS393227:HRV393227 IBO393227:IBR393227 ILK393227:ILN393227 IVG393227:IVJ393227 JFC393227:JFF393227 JOY393227:JPB393227 JYU393227:JYX393227 KIQ393227:KIT393227 KSM393227:KSP393227 LCI393227:LCL393227 LME393227:LMH393227 LWA393227:LWD393227 MFW393227:MFZ393227 MPS393227:MPV393227 MZO393227:MZR393227 NJK393227:NJN393227 NTG393227:NTJ393227 ODC393227:ODF393227 OMY393227:ONB393227 OWU393227:OWX393227 PGQ393227:PGT393227 PQM393227:PQP393227 QAI393227:QAL393227 QKE393227:QKH393227 QUA393227:QUD393227 RDW393227:RDZ393227 RNS393227:RNV393227 RXO393227:RXR393227 SHK393227:SHN393227 SRG393227:SRJ393227 TBC393227:TBF393227 TKY393227:TLB393227 TUU393227:TUX393227 UEQ393227:UET393227 UOM393227:UOP393227 UYI393227:UYL393227 VIE393227:VIH393227 VSA393227:VSD393227 WBW393227:WBZ393227 WLS393227:WLV393227 WVO393227:WVR393227 JC458763:JF458763 SY458763:TB458763 ACU458763:ACX458763 AMQ458763:AMT458763 AWM458763:AWP458763 BGI458763:BGL458763 BQE458763:BQH458763 CAA458763:CAD458763 CJW458763:CJZ458763 CTS458763:CTV458763 DDO458763:DDR458763 DNK458763:DNN458763 DXG458763:DXJ458763 EHC458763:EHF458763 EQY458763:ERB458763 FAU458763:FAX458763 FKQ458763:FKT458763 FUM458763:FUP458763 GEI458763:GEL458763 GOE458763:GOH458763 GYA458763:GYD458763 HHW458763:HHZ458763 HRS458763:HRV458763 IBO458763:IBR458763 ILK458763:ILN458763 IVG458763:IVJ458763 JFC458763:JFF458763 JOY458763:JPB458763 JYU458763:JYX458763 KIQ458763:KIT458763 KSM458763:KSP458763 LCI458763:LCL458763 LME458763:LMH458763 LWA458763:LWD458763 MFW458763:MFZ458763 MPS458763:MPV458763 MZO458763:MZR458763 NJK458763:NJN458763 NTG458763:NTJ458763 ODC458763:ODF458763 OMY458763:ONB458763 OWU458763:OWX458763 PGQ458763:PGT458763 PQM458763:PQP458763 QAI458763:QAL458763 QKE458763:QKH458763 QUA458763:QUD458763 RDW458763:RDZ458763 RNS458763:RNV458763 RXO458763:RXR458763 SHK458763:SHN458763 SRG458763:SRJ458763 TBC458763:TBF458763 TKY458763:TLB458763 TUU458763:TUX458763 UEQ458763:UET458763 UOM458763:UOP458763 UYI458763:UYL458763 VIE458763:VIH458763 VSA458763:VSD458763 WBW458763:WBZ458763 WLS458763:WLV458763 WVO458763:WVR458763 JC524299:JF524299 SY524299:TB524299 ACU524299:ACX524299 AMQ524299:AMT524299 AWM524299:AWP524299 BGI524299:BGL524299 BQE524299:BQH524299 CAA524299:CAD524299 CJW524299:CJZ524299 CTS524299:CTV524299 DDO524299:DDR524299 DNK524299:DNN524299 DXG524299:DXJ524299 EHC524299:EHF524299 EQY524299:ERB524299 FAU524299:FAX524299 FKQ524299:FKT524299 FUM524299:FUP524299 GEI524299:GEL524299 GOE524299:GOH524299 GYA524299:GYD524299 HHW524299:HHZ524299 HRS524299:HRV524299 IBO524299:IBR524299 ILK524299:ILN524299 IVG524299:IVJ524299 JFC524299:JFF524299 JOY524299:JPB524299 JYU524299:JYX524299 KIQ524299:KIT524299 KSM524299:KSP524299 LCI524299:LCL524299 LME524299:LMH524299 LWA524299:LWD524299 MFW524299:MFZ524299 MPS524299:MPV524299 MZO524299:MZR524299 NJK524299:NJN524299 NTG524299:NTJ524299 ODC524299:ODF524299 OMY524299:ONB524299 OWU524299:OWX524299 PGQ524299:PGT524299 PQM524299:PQP524299 QAI524299:QAL524299 QKE524299:QKH524299 QUA524299:QUD524299 RDW524299:RDZ524299 RNS524299:RNV524299 RXO524299:RXR524299 SHK524299:SHN524299 SRG524299:SRJ524299 TBC524299:TBF524299 TKY524299:TLB524299 TUU524299:TUX524299 UEQ524299:UET524299 UOM524299:UOP524299 UYI524299:UYL524299 VIE524299:VIH524299 VSA524299:VSD524299 WBW524299:WBZ524299 WLS524299:WLV524299 WVO524299:WVR524299 JC589835:JF589835 SY589835:TB589835 ACU589835:ACX589835 AMQ589835:AMT589835 AWM589835:AWP589835 BGI589835:BGL589835 BQE589835:BQH589835 CAA589835:CAD589835 CJW589835:CJZ589835 CTS589835:CTV589835 DDO589835:DDR589835 DNK589835:DNN589835 DXG589835:DXJ589835 EHC589835:EHF589835 EQY589835:ERB589835 FAU589835:FAX589835 FKQ589835:FKT589835 FUM589835:FUP589835 GEI589835:GEL589835 GOE589835:GOH589835 GYA589835:GYD589835 HHW589835:HHZ589835 HRS589835:HRV589835 IBO589835:IBR589835 ILK589835:ILN589835 IVG589835:IVJ589835 JFC589835:JFF589835 JOY589835:JPB589835 JYU589835:JYX589835 KIQ589835:KIT589835 KSM589835:KSP589835 LCI589835:LCL589835 LME589835:LMH589835 LWA589835:LWD589835 MFW589835:MFZ589835 MPS589835:MPV589835 MZO589835:MZR589835 NJK589835:NJN589835 NTG589835:NTJ589835 ODC589835:ODF589835 OMY589835:ONB589835 OWU589835:OWX589835 PGQ589835:PGT589835 PQM589835:PQP589835 QAI589835:QAL589835 QKE589835:QKH589835 QUA589835:QUD589835 RDW589835:RDZ589835 RNS589835:RNV589835 RXO589835:RXR589835 SHK589835:SHN589835 SRG589835:SRJ589835 TBC589835:TBF589835 TKY589835:TLB589835 TUU589835:TUX589835 UEQ589835:UET589835 UOM589835:UOP589835 UYI589835:UYL589835 VIE589835:VIH589835 VSA589835:VSD589835 WBW589835:WBZ589835 WLS589835:WLV589835 WVO589835:WVR589835 JC655371:JF655371 SY655371:TB655371 ACU655371:ACX655371 AMQ655371:AMT655371 AWM655371:AWP655371 BGI655371:BGL655371 BQE655371:BQH655371 CAA655371:CAD655371 CJW655371:CJZ655371 CTS655371:CTV655371 DDO655371:DDR655371 DNK655371:DNN655371 DXG655371:DXJ655371 EHC655371:EHF655371 EQY655371:ERB655371 FAU655371:FAX655371 FKQ655371:FKT655371 FUM655371:FUP655371 GEI655371:GEL655371 GOE655371:GOH655371 GYA655371:GYD655371 HHW655371:HHZ655371 HRS655371:HRV655371 IBO655371:IBR655371 ILK655371:ILN655371 IVG655371:IVJ655371 JFC655371:JFF655371 JOY655371:JPB655371 JYU655371:JYX655371 KIQ655371:KIT655371 KSM655371:KSP655371 LCI655371:LCL655371 LME655371:LMH655371 LWA655371:LWD655371 MFW655371:MFZ655371 MPS655371:MPV655371 MZO655371:MZR655371 NJK655371:NJN655371 NTG655371:NTJ655371 ODC655371:ODF655371 OMY655371:ONB655371 OWU655371:OWX655371 PGQ655371:PGT655371 PQM655371:PQP655371 QAI655371:QAL655371 QKE655371:QKH655371 QUA655371:QUD655371 RDW655371:RDZ655371 RNS655371:RNV655371 RXO655371:RXR655371 SHK655371:SHN655371 SRG655371:SRJ655371 TBC655371:TBF655371 TKY655371:TLB655371 TUU655371:TUX655371 UEQ655371:UET655371 UOM655371:UOP655371 UYI655371:UYL655371 VIE655371:VIH655371 VSA655371:VSD655371 WBW655371:WBZ655371 WLS655371:WLV655371 WVO655371:WVR655371 JC720907:JF720907 SY720907:TB720907 ACU720907:ACX720907 AMQ720907:AMT720907 AWM720907:AWP720907 BGI720907:BGL720907 BQE720907:BQH720907 CAA720907:CAD720907 CJW720907:CJZ720907 CTS720907:CTV720907 DDO720907:DDR720907 DNK720907:DNN720907 DXG720907:DXJ720907 EHC720907:EHF720907 EQY720907:ERB720907 FAU720907:FAX720907 FKQ720907:FKT720907 FUM720907:FUP720907 GEI720907:GEL720907 GOE720907:GOH720907 GYA720907:GYD720907 HHW720907:HHZ720907 HRS720907:HRV720907 IBO720907:IBR720907 ILK720907:ILN720907 IVG720907:IVJ720907 JFC720907:JFF720907 JOY720907:JPB720907 JYU720907:JYX720907 KIQ720907:KIT720907 KSM720907:KSP720907 LCI720907:LCL720907 LME720907:LMH720907 LWA720907:LWD720907 MFW720907:MFZ720907 MPS720907:MPV720907 MZO720907:MZR720907 NJK720907:NJN720907 NTG720907:NTJ720907 ODC720907:ODF720907 OMY720907:ONB720907 OWU720907:OWX720907 PGQ720907:PGT720907 PQM720907:PQP720907 QAI720907:QAL720907 QKE720907:QKH720907 QUA720907:QUD720907 RDW720907:RDZ720907 RNS720907:RNV720907 RXO720907:RXR720907 SHK720907:SHN720907 SRG720907:SRJ720907 TBC720907:TBF720907 TKY720907:TLB720907 TUU720907:TUX720907 UEQ720907:UET720907 UOM720907:UOP720907 UYI720907:UYL720907 VIE720907:VIH720907 VSA720907:VSD720907 WBW720907:WBZ720907 WLS720907:WLV720907 WVO720907:WVR720907 JC786443:JF786443 SY786443:TB786443 ACU786443:ACX786443 AMQ786443:AMT786443 AWM786443:AWP786443 BGI786443:BGL786443 BQE786443:BQH786443 CAA786443:CAD786443 CJW786443:CJZ786443 CTS786443:CTV786443 DDO786443:DDR786443 DNK786443:DNN786443 DXG786443:DXJ786443 EHC786443:EHF786443 EQY786443:ERB786443 FAU786443:FAX786443 FKQ786443:FKT786443 FUM786443:FUP786443 GEI786443:GEL786443 GOE786443:GOH786443 GYA786443:GYD786443 HHW786443:HHZ786443 HRS786443:HRV786443 IBO786443:IBR786443 ILK786443:ILN786443 IVG786443:IVJ786443 JFC786443:JFF786443 JOY786443:JPB786443 JYU786443:JYX786443 KIQ786443:KIT786443 KSM786443:KSP786443 LCI786443:LCL786443 LME786443:LMH786443 LWA786443:LWD786443 MFW786443:MFZ786443 MPS786443:MPV786443 MZO786443:MZR786443 NJK786443:NJN786443 NTG786443:NTJ786443 ODC786443:ODF786443 OMY786443:ONB786443 OWU786443:OWX786443 PGQ786443:PGT786443 PQM786443:PQP786443 QAI786443:QAL786443 QKE786443:QKH786443 QUA786443:QUD786443 RDW786443:RDZ786443 RNS786443:RNV786443 RXO786443:RXR786443 SHK786443:SHN786443 SRG786443:SRJ786443 TBC786443:TBF786443 TKY786443:TLB786443 TUU786443:TUX786443 UEQ786443:UET786443 UOM786443:UOP786443 UYI786443:UYL786443 VIE786443:VIH786443 VSA786443:VSD786443 WBW786443:WBZ786443 WLS786443:WLV786443 WVO786443:WVR786443 JC851979:JF851979 SY851979:TB851979 ACU851979:ACX851979 AMQ851979:AMT851979 AWM851979:AWP851979 BGI851979:BGL851979 BQE851979:BQH851979 CAA851979:CAD851979 CJW851979:CJZ851979 CTS851979:CTV851979 DDO851979:DDR851979 DNK851979:DNN851979 DXG851979:DXJ851979 EHC851979:EHF851979 EQY851979:ERB851979 FAU851979:FAX851979 FKQ851979:FKT851979 FUM851979:FUP851979 GEI851979:GEL851979 GOE851979:GOH851979 GYA851979:GYD851979 HHW851979:HHZ851979 HRS851979:HRV851979 IBO851979:IBR851979 ILK851979:ILN851979 IVG851979:IVJ851979 JFC851979:JFF851979 JOY851979:JPB851979 JYU851979:JYX851979 KIQ851979:KIT851979 KSM851979:KSP851979 LCI851979:LCL851979 LME851979:LMH851979 LWA851979:LWD851979 MFW851979:MFZ851979 MPS851979:MPV851979 MZO851979:MZR851979 NJK851979:NJN851979 NTG851979:NTJ851979 ODC851979:ODF851979 OMY851979:ONB851979 OWU851979:OWX851979 PGQ851979:PGT851979 PQM851979:PQP851979 QAI851979:QAL851979 QKE851979:QKH851979 QUA851979:QUD851979 RDW851979:RDZ851979 RNS851979:RNV851979 RXO851979:RXR851979 SHK851979:SHN851979 SRG851979:SRJ851979 TBC851979:TBF851979 TKY851979:TLB851979 TUU851979:TUX851979 UEQ851979:UET851979 UOM851979:UOP851979 UYI851979:UYL851979 VIE851979:VIH851979 VSA851979:VSD851979 WBW851979:WBZ851979 WLS851979:WLV851979 WVO851979:WVR851979 JC917515:JF917515 SY917515:TB917515 ACU917515:ACX917515 AMQ917515:AMT917515 AWM917515:AWP917515 BGI917515:BGL917515 BQE917515:BQH917515 CAA917515:CAD917515 CJW917515:CJZ917515 CTS917515:CTV917515 DDO917515:DDR917515 DNK917515:DNN917515 DXG917515:DXJ917515 EHC917515:EHF917515 EQY917515:ERB917515 FAU917515:FAX917515 FKQ917515:FKT917515 FUM917515:FUP917515 GEI917515:GEL917515 GOE917515:GOH917515 GYA917515:GYD917515 HHW917515:HHZ917515 HRS917515:HRV917515 IBO917515:IBR917515 ILK917515:ILN917515 IVG917515:IVJ917515 JFC917515:JFF917515 JOY917515:JPB917515 JYU917515:JYX917515 KIQ917515:KIT917515 KSM917515:KSP917515 LCI917515:LCL917515 LME917515:LMH917515 LWA917515:LWD917515 MFW917515:MFZ917515 MPS917515:MPV917515 MZO917515:MZR917515 NJK917515:NJN917515 NTG917515:NTJ917515 ODC917515:ODF917515 OMY917515:ONB917515 OWU917515:OWX917515 PGQ917515:PGT917515 PQM917515:PQP917515 QAI917515:QAL917515 QKE917515:QKH917515 QUA917515:QUD917515 RDW917515:RDZ917515 RNS917515:RNV917515 RXO917515:RXR917515 SHK917515:SHN917515 SRG917515:SRJ917515 TBC917515:TBF917515 TKY917515:TLB917515 TUU917515:TUX917515 UEQ917515:UET917515 UOM917515:UOP917515 UYI917515:UYL917515 VIE917515:VIH917515 VSA917515:VSD917515 WBW917515:WBZ917515 WLS917515:WLV917515 WVO917515:WVR917515 JC983051:JF983051 SY983051:TB983051 ACU983051:ACX983051 AMQ983051:AMT983051 AWM983051:AWP983051 BGI983051:BGL983051 BQE983051:BQH983051 CAA983051:CAD983051 CJW983051:CJZ983051 CTS983051:CTV983051 DDO983051:DDR983051 DNK983051:DNN983051 DXG983051:DXJ983051 EHC983051:EHF983051 EQY983051:ERB983051 FAU983051:FAX983051 FKQ983051:FKT983051 FUM983051:FUP983051 GEI983051:GEL983051 GOE983051:GOH983051 GYA983051:GYD983051 HHW983051:HHZ983051 HRS983051:HRV983051 IBO983051:IBR983051 ILK983051:ILN983051 IVG983051:IVJ983051 JFC983051:JFF983051 JOY983051:JPB983051 JYU983051:JYX983051 KIQ983051:KIT983051 KSM983051:KSP983051 LCI983051:LCL983051 LME983051:LMH983051 LWA983051:LWD983051 MFW983051:MFZ983051 MPS983051:MPV983051 MZO983051:MZR983051 NJK983051:NJN983051 NTG983051:NTJ983051 ODC983051:ODF983051 OMY983051:ONB983051 OWU983051:OWX983051 PGQ983051:PGT983051 PQM983051:PQP983051 QAI983051:QAL983051 QKE983051:QKH983051 QUA983051:QUD983051 RDW983051:RDZ983051 RNS983051:RNV983051 RXO983051:RXR983051 SHK983051:SHN983051 SRG983051:SRJ983051 TBC983051:TBF983051 TKY983051:TLB983051 TUU983051:TUX983051 UEQ983051:UET983051 UOM983051:UOP983051 UYI983051:UYL983051 VIE983051:VIH983051 VSA983051:VSD983051 WBW983051:WBZ983051 WLS983051:WLV983051 WVO983051:WVR983051 JC65549:JF65549 SY65549:TB65549 ACU65549:ACX65549 AMQ65549:AMT65549 AWM65549:AWP65549 BGI65549:BGL65549 BQE65549:BQH65549 CAA65549:CAD65549 CJW65549:CJZ65549 CTS65549:CTV65549 DDO65549:DDR65549 DNK65549:DNN65549 DXG65549:DXJ65549 EHC65549:EHF65549 EQY65549:ERB65549 FAU65549:FAX65549 FKQ65549:FKT65549 FUM65549:FUP65549 GEI65549:GEL65549 GOE65549:GOH65549 GYA65549:GYD65549 HHW65549:HHZ65549 HRS65549:HRV65549 IBO65549:IBR65549 ILK65549:ILN65549 IVG65549:IVJ65549 JFC65549:JFF65549 JOY65549:JPB65549 JYU65549:JYX65549 KIQ65549:KIT65549 KSM65549:KSP65549 LCI65549:LCL65549 LME65549:LMH65549 LWA65549:LWD65549 MFW65549:MFZ65549 MPS65549:MPV65549 MZO65549:MZR65549 NJK65549:NJN65549 NTG65549:NTJ65549 ODC65549:ODF65549 OMY65549:ONB65549 OWU65549:OWX65549 PGQ65549:PGT65549 PQM65549:PQP65549 QAI65549:QAL65549 QKE65549:QKH65549 QUA65549:QUD65549 RDW65549:RDZ65549 RNS65549:RNV65549 RXO65549:RXR65549 SHK65549:SHN65549 SRG65549:SRJ65549 TBC65549:TBF65549 TKY65549:TLB65549 TUU65549:TUX65549 UEQ65549:UET65549 UOM65549:UOP65549 UYI65549:UYL65549 VIE65549:VIH65549 VSA65549:VSD65549 WBW65549:WBZ65549 WLS65549:WLV65549 WVO65549:WVR65549 JC131085:JF131085 SY131085:TB131085 ACU131085:ACX131085 AMQ131085:AMT131085 AWM131085:AWP131085 BGI131085:BGL131085 BQE131085:BQH131085 CAA131085:CAD131085 CJW131085:CJZ131085 CTS131085:CTV131085 DDO131085:DDR131085 DNK131085:DNN131085 DXG131085:DXJ131085 EHC131085:EHF131085 EQY131085:ERB131085 FAU131085:FAX131085 FKQ131085:FKT131085 FUM131085:FUP131085 GEI131085:GEL131085 GOE131085:GOH131085 GYA131085:GYD131085 HHW131085:HHZ131085 HRS131085:HRV131085 IBO131085:IBR131085 ILK131085:ILN131085 IVG131085:IVJ131085 JFC131085:JFF131085 JOY131085:JPB131085 JYU131085:JYX131085 KIQ131085:KIT131085 KSM131085:KSP131085 LCI131085:LCL131085 LME131085:LMH131085 LWA131085:LWD131085 MFW131085:MFZ131085 MPS131085:MPV131085 MZO131085:MZR131085 NJK131085:NJN131085 NTG131085:NTJ131085 ODC131085:ODF131085 OMY131085:ONB131085 OWU131085:OWX131085 PGQ131085:PGT131085 PQM131085:PQP131085 QAI131085:QAL131085 QKE131085:QKH131085 QUA131085:QUD131085 RDW131085:RDZ131085 RNS131085:RNV131085 RXO131085:RXR131085 SHK131085:SHN131085 SRG131085:SRJ131085 TBC131085:TBF131085 TKY131085:TLB131085 TUU131085:TUX131085 UEQ131085:UET131085 UOM131085:UOP131085 UYI131085:UYL131085 VIE131085:VIH131085 VSA131085:VSD131085 WBW131085:WBZ131085 WLS131085:WLV131085 WVO131085:WVR131085 JC196621:JF196621 SY196621:TB196621 ACU196621:ACX196621 AMQ196621:AMT196621 AWM196621:AWP196621 BGI196621:BGL196621 BQE196621:BQH196621 CAA196621:CAD196621 CJW196621:CJZ196621 CTS196621:CTV196621 DDO196621:DDR196621 DNK196621:DNN196621 DXG196621:DXJ196621 EHC196621:EHF196621 EQY196621:ERB196621 FAU196621:FAX196621 FKQ196621:FKT196621 FUM196621:FUP196621 GEI196621:GEL196621 GOE196621:GOH196621 GYA196621:GYD196621 HHW196621:HHZ196621 HRS196621:HRV196621 IBO196621:IBR196621 ILK196621:ILN196621 IVG196621:IVJ196621 JFC196621:JFF196621 JOY196621:JPB196621 JYU196621:JYX196621 KIQ196621:KIT196621 KSM196621:KSP196621 LCI196621:LCL196621 LME196621:LMH196621 LWA196621:LWD196621 MFW196621:MFZ196621 MPS196621:MPV196621 MZO196621:MZR196621 NJK196621:NJN196621 NTG196621:NTJ196621 ODC196621:ODF196621 OMY196621:ONB196621 OWU196621:OWX196621 PGQ196621:PGT196621 PQM196621:PQP196621 QAI196621:QAL196621 QKE196621:QKH196621 QUA196621:QUD196621 RDW196621:RDZ196621 RNS196621:RNV196621 RXO196621:RXR196621 SHK196621:SHN196621 SRG196621:SRJ196621 TBC196621:TBF196621 TKY196621:TLB196621 TUU196621:TUX196621 UEQ196621:UET196621 UOM196621:UOP196621 UYI196621:UYL196621 VIE196621:VIH196621 VSA196621:VSD196621 WBW196621:WBZ196621 WLS196621:WLV196621 WVO196621:WVR196621 JC262157:JF262157 SY262157:TB262157 ACU262157:ACX262157 AMQ262157:AMT262157 AWM262157:AWP262157 BGI262157:BGL262157 BQE262157:BQH262157 CAA262157:CAD262157 CJW262157:CJZ262157 CTS262157:CTV262157 DDO262157:DDR262157 DNK262157:DNN262157 DXG262157:DXJ262157 EHC262157:EHF262157 EQY262157:ERB262157 FAU262157:FAX262157 FKQ262157:FKT262157 FUM262157:FUP262157 GEI262157:GEL262157 GOE262157:GOH262157 GYA262157:GYD262157 HHW262157:HHZ262157 HRS262157:HRV262157 IBO262157:IBR262157 ILK262157:ILN262157 IVG262157:IVJ262157 JFC262157:JFF262157 JOY262157:JPB262157 JYU262157:JYX262157 KIQ262157:KIT262157 KSM262157:KSP262157 LCI262157:LCL262157 LME262157:LMH262157 LWA262157:LWD262157 MFW262157:MFZ262157 MPS262157:MPV262157 MZO262157:MZR262157 NJK262157:NJN262157 NTG262157:NTJ262157 ODC262157:ODF262157 OMY262157:ONB262157 OWU262157:OWX262157 PGQ262157:PGT262157 PQM262157:PQP262157 QAI262157:QAL262157 QKE262157:QKH262157 QUA262157:QUD262157 RDW262157:RDZ262157 RNS262157:RNV262157 RXO262157:RXR262157 SHK262157:SHN262157 SRG262157:SRJ262157 TBC262157:TBF262157 TKY262157:TLB262157 TUU262157:TUX262157 UEQ262157:UET262157 UOM262157:UOP262157 UYI262157:UYL262157 VIE262157:VIH262157 VSA262157:VSD262157 WBW262157:WBZ262157 WLS262157:WLV262157 WVO262157:WVR262157 JC327693:JF327693 SY327693:TB327693 ACU327693:ACX327693 AMQ327693:AMT327693 AWM327693:AWP327693 BGI327693:BGL327693 BQE327693:BQH327693 CAA327693:CAD327693 CJW327693:CJZ327693 CTS327693:CTV327693 DDO327693:DDR327693 DNK327693:DNN327693 DXG327693:DXJ327693 EHC327693:EHF327693 EQY327693:ERB327693 FAU327693:FAX327693 FKQ327693:FKT327693 FUM327693:FUP327693 GEI327693:GEL327693 GOE327693:GOH327693 GYA327693:GYD327693 HHW327693:HHZ327693 HRS327693:HRV327693 IBO327693:IBR327693 ILK327693:ILN327693 IVG327693:IVJ327693 JFC327693:JFF327693 JOY327693:JPB327693 JYU327693:JYX327693 KIQ327693:KIT327693 KSM327693:KSP327693 LCI327693:LCL327693 LME327693:LMH327693 LWA327693:LWD327693 MFW327693:MFZ327693 MPS327693:MPV327693 MZO327693:MZR327693 NJK327693:NJN327693 NTG327693:NTJ327693 ODC327693:ODF327693 OMY327693:ONB327693 OWU327693:OWX327693 PGQ327693:PGT327693 PQM327693:PQP327693 QAI327693:QAL327693 QKE327693:QKH327693 QUA327693:QUD327693 RDW327693:RDZ327693 RNS327693:RNV327693 RXO327693:RXR327693 SHK327693:SHN327693 SRG327693:SRJ327693 TBC327693:TBF327693 TKY327693:TLB327693 TUU327693:TUX327693 UEQ327693:UET327693 UOM327693:UOP327693 UYI327693:UYL327693 VIE327693:VIH327693 VSA327693:VSD327693 WBW327693:WBZ327693 WLS327693:WLV327693 WVO327693:WVR327693 JC393229:JF393229 SY393229:TB393229 ACU393229:ACX393229 AMQ393229:AMT393229 AWM393229:AWP393229 BGI393229:BGL393229 BQE393229:BQH393229 CAA393229:CAD393229 CJW393229:CJZ393229 CTS393229:CTV393229 DDO393229:DDR393229 DNK393229:DNN393229 DXG393229:DXJ393229 EHC393229:EHF393229 EQY393229:ERB393229 FAU393229:FAX393229 FKQ393229:FKT393229 FUM393229:FUP393229 GEI393229:GEL393229 GOE393229:GOH393229 GYA393229:GYD393229 HHW393229:HHZ393229 HRS393229:HRV393229 IBO393229:IBR393229 ILK393229:ILN393229 IVG393229:IVJ393229 JFC393229:JFF393229 JOY393229:JPB393229 JYU393229:JYX393229 KIQ393229:KIT393229 KSM393229:KSP393229 LCI393229:LCL393229 LME393229:LMH393229 LWA393229:LWD393229 MFW393229:MFZ393229 MPS393229:MPV393229 MZO393229:MZR393229 NJK393229:NJN393229 NTG393229:NTJ393229 ODC393229:ODF393229 OMY393229:ONB393229 OWU393229:OWX393229 PGQ393229:PGT393229 PQM393229:PQP393229 QAI393229:QAL393229 QKE393229:QKH393229 QUA393229:QUD393229 RDW393229:RDZ393229 RNS393229:RNV393229 RXO393229:RXR393229 SHK393229:SHN393229 SRG393229:SRJ393229 TBC393229:TBF393229 TKY393229:TLB393229 TUU393229:TUX393229 UEQ393229:UET393229 UOM393229:UOP393229 UYI393229:UYL393229 VIE393229:VIH393229 VSA393229:VSD393229 WBW393229:WBZ393229 WLS393229:WLV393229 WVO393229:WVR393229 JC458765:JF458765 SY458765:TB458765 ACU458765:ACX458765 AMQ458765:AMT458765 AWM458765:AWP458765 BGI458765:BGL458765 BQE458765:BQH458765 CAA458765:CAD458765 CJW458765:CJZ458765 CTS458765:CTV458765 DDO458765:DDR458765 DNK458765:DNN458765 DXG458765:DXJ458765 EHC458765:EHF458765 EQY458765:ERB458765 FAU458765:FAX458765 FKQ458765:FKT458765 FUM458765:FUP458765 GEI458765:GEL458765 GOE458765:GOH458765 GYA458765:GYD458765 HHW458765:HHZ458765 HRS458765:HRV458765 IBO458765:IBR458765 ILK458765:ILN458765 IVG458765:IVJ458765 JFC458765:JFF458765 JOY458765:JPB458765 JYU458765:JYX458765 KIQ458765:KIT458765 KSM458765:KSP458765 LCI458765:LCL458765 LME458765:LMH458765 LWA458765:LWD458765 MFW458765:MFZ458765 MPS458765:MPV458765 MZO458765:MZR458765 NJK458765:NJN458765 NTG458765:NTJ458765 ODC458765:ODF458765 OMY458765:ONB458765 OWU458765:OWX458765 PGQ458765:PGT458765 PQM458765:PQP458765 QAI458765:QAL458765 QKE458765:QKH458765 QUA458765:QUD458765 RDW458765:RDZ458765 RNS458765:RNV458765 RXO458765:RXR458765 SHK458765:SHN458765 SRG458765:SRJ458765 TBC458765:TBF458765 TKY458765:TLB458765 TUU458765:TUX458765 UEQ458765:UET458765 UOM458765:UOP458765 UYI458765:UYL458765 VIE458765:VIH458765 VSA458765:VSD458765 WBW458765:WBZ458765 WLS458765:WLV458765 WVO458765:WVR458765 JC524301:JF524301 SY524301:TB524301 ACU524301:ACX524301 AMQ524301:AMT524301 AWM524301:AWP524301 BGI524301:BGL524301 BQE524301:BQH524301 CAA524301:CAD524301 CJW524301:CJZ524301 CTS524301:CTV524301 DDO524301:DDR524301 DNK524301:DNN524301 DXG524301:DXJ524301 EHC524301:EHF524301 EQY524301:ERB524301 FAU524301:FAX524301 FKQ524301:FKT524301 FUM524301:FUP524301 GEI524301:GEL524301 GOE524301:GOH524301 GYA524301:GYD524301 HHW524301:HHZ524301 HRS524301:HRV524301 IBO524301:IBR524301 ILK524301:ILN524301 IVG524301:IVJ524301 JFC524301:JFF524301 JOY524301:JPB524301 JYU524301:JYX524301 KIQ524301:KIT524301 KSM524301:KSP524301 LCI524301:LCL524301 LME524301:LMH524301 LWA524301:LWD524301 MFW524301:MFZ524301 MPS524301:MPV524301 MZO524301:MZR524301 NJK524301:NJN524301 NTG524301:NTJ524301 ODC524301:ODF524301 OMY524301:ONB524301 OWU524301:OWX524301 PGQ524301:PGT524301 PQM524301:PQP524301 QAI524301:QAL524301 QKE524301:QKH524301 QUA524301:QUD524301 RDW524301:RDZ524301 RNS524301:RNV524301 RXO524301:RXR524301 SHK524301:SHN524301 SRG524301:SRJ524301 TBC524301:TBF524301 TKY524301:TLB524301 TUU524301:TUX524301 UEQ524301:UET524301 UOM524301:UOP524301 UYI524301:UYL524301 VIE524301:VIH524301 VSA524301:VSD524301 WBW524301:WBZ524301 WLS524301:WLV524301 WVO524301:WVR524301 JC589837:JF589837 SY589837:TB589837 ACU589837:ACX589837 AMQ589837:AMT589837 AWM589837:AWP589837 BGI589837:BGL589837 BQE589837:BQH589837 CAA589837:CAD589837 CJW589837:CJZ589837 CTS589837:CTV589837 DDO589837:DDR589837 DNK589837:DNN589837 DXG589837:DXJ589837 EHC589837:EHF589837 EQY589837:ERB589837 FAU589837:FAX589837 FKQ589837:FKT589837 FUM589837:FUP589837 GEI589837:GEL589837 GOE589837:GOH589837 GYA589837:GYD589837 HHW589837:HHZ589837 HRS589837:HRV589837 IBO589837:IBR589837 ILK589837:ILN589837 IVG589837:IVJ589837 JFC589837:JFF589837 JOY589837:JPB589837 JYU589837:JYX589837 KIQ589837:KIT589837 KSM589837:KSP589837 LCI589837:LCL589837 LME589837:LMH589837 LWA589837:LWD589837 MFW589837:MFZ589837 MPS589837:MPV589837 MZO589837:MZR589837 NJK589837:NJN589837 NTG589837:NTJ589837 ODC589837:ODF589837 OMY589837:ONB589837 OWU589837:OWX589837 PGQ589837:PGT589837 PQM589837:PQP589837 QAI589837:QAL589837 QKE589837:QKH589837 QUA589837:QUD589837 RDW589837:RDZ589837 RNS589837:RNV589837 RXO589837:RXR589837 SHK589837:SHN589837 SRG589837:SRJ589837 TBC589837:TBF589837 TKY589837:TLB589837 TUU589837:TUX589837 UEQ589837:UET589837 UOM589837:UOP589837 UYI589837:UYL589837 VIE589837:VIH589837 VSA589837:VSD589837 WBW589837:WBZ589837 WLS589837:WLV589837 WVO589837:WVR589837 JC655373:JF655373 SY655373:TB655373 ACU655373:ACX655373 AMQ655373:AMT655373 AWM655373:AWP655373 BGI655373:BGL655373 BQE655373:BQH655373 CAA655373:CAD655373 CJW655373:CJZ655373 CTS655373:CTV655373 DDO655373:DDR655373 DNK655373:DNN655373 DXG655373:DXJ655373 EHC655373:EHF655373 EQY655373:ERB655373 FAU655373:FAX655373 FKQ655373:FKT655373 FUM655373:FUP655373 GEI655373:GEL655373 GOE655373:GOH655373 GYA655373:GYD655373 HHW655373:HHZ655373 HRS655373:HRV655373 IBO655373:IBR655373 ILK655373:ILN655373 IVG655373:IVJ655373 JFC655373:JFF655373 JOY655373:JPB655373 JYU655373:JYX655373 KIQ655373:KIT655373 KSM655373:KSP655373 LCI655373:LCL655373 LME655373:LMH655373 LWA655373:LWD655373 MFW655373:MFZ655373 MPS655373:MPV655373 MZO655373:MZR655373 NJK655373:NJN655373 NTG655373:NTJ655373 ODC655373:ODF655373 OMY655373:ONB655373 OWU655373:OWX655373 PGQ655373:PGT655373 PQM655373:PQP655373 QAI655373:QAL655373 QKE655373:QKH655373 QUA655373:QUD655373 RDW655373:RDZ655373 RNS655373:RNV655373 RXO655373:RXR655373 SHK655373:SHN655373 SRG655373:SRJ655373 TBC655373:TBF655373 TKY655373:TLB655373 TUU655373:TUX655373 UEQ655373:UET655373 UOM655373:UOP655373 UYI655373:UYL655373 VIE655373:VIH655373 VSA655373:VSD655373 WBW655373:WBZ655373 WLS655373:WLV655373 WVO655373:WVR655373 JC720909:JF720909 SY720909:TB720909 ACU720909:ACX720909 AMQ720909:AMT720909 AWM720909:AWP720909 BGI720909:BGL720909 BQE720909:BQH720909 CAA720909:CAD720909 CJW720909:CJZ720909 CTS720909:CTV720909 DDO720909:DDR720909 DNK720909:DNN720909 DXG720909:DXJ720909 EHC720909:EHF720909 EQY720909:ERB720909 FAU720909:FAX720909 FKQ720909:FKT720909 FUM720909:FUP720909 GEI720909:GEL720909 GOE720909:GOH720909 GYA720909:GYD720909 HHW720909:HHZ720909 HRS720909:HRV720909 IBO720909:IBR720909 ILK720909:ILN720909 IVG720909:IVJ720909 JFC720909:JFF720909 JOY720909:JPB720909 JYU720909:JYX720909 KIQ720909:KIT720909 KSM720909:KSP720909 LCI720909:LCL720909 LME720909:LMH720909 LWA720909:LWD720909 MFW720909:MFZ720909 MPS720909:MPV720909 MZO720909:MZR720909 NJK720909:NJN720909 NTG720909:NTJ720909 ODC720909:ODF720909 OMY720909:ONB720909 OWU720909:OWX720909 PGQ720909:PGT720909 PQM720909:PQP720909 QAI720909:QAL720909 QKE720909:QKH720909 QUA720909:QUD720909 RDW720909:RDZ720909 RNS720909:RNV720909 RXO720909:RXR720909 SHK720909:SHN720909 SRG720909:SRJ720909 TBC720909:TBF720909 TKY720909:TLB720909 TUU720909:TUX720909 UEQ720909:UET720909 UOM720909:UOP720909 UYI720909:UYL720909 VIE720909:VIH720909 VSA720909:VSD720909 WBW720909:WBZ720909 WLS720909:WLV720909 WVO720909:WVR720909 JC786445:JF786445 SY786445:TB786445 ACU786445:ACX786445 AMQ786445:AMT786445 AWM786445:AWP786445 BGI786445:BGL786445 BQE786445:BQH786445 CAA786445:CAD786445 CJW786445:CJZ786445 CTS786445:CTV786445 DDO786445:DDR786445 DNK786445:DNN786445 DXG786445:DXJ786445 EHC786445:EHF786445 EQY786445:ERB786445 FAU786445:FAX786445 FKQ786445:FKT786445 FUM786445:FUP786445 GEI786445:GEL786445 GOE786445:GOH786445 GYA786445:GYD786445 HHW786445:HHZ786445 HRS786445:HRV786445 IBO786445:IBR786445 ILK786445:ILN786445 IVG786445:IVJ786445 JFC786445:JFF786445 JOY786445:JPB786445 JYU786445:JYX786445 KIQ786445:KIT786445 KSM786445:KSP786445 LCI786445:LCL786445 LME786445:LMH786445 LWA786445:LWD786445 MFW786445:MFZ786445 MPS786445:MPV786445 MZO786445:MZR786445 NJK786445:NJN786445 NTG786445:NTJ786445 ODC786445:ODF786445 OMY786445:ONB786445 OWU786445:OWX786445 PGQ786445:PGT786445 PQM786445:PQP786445 QAI786445:QAL786445 QKE786445:QKH786445 QUA786445:QUD786445 RDW786445:RDZ786445 RNS786445:RNV786445 RXO786445:RXR786445 SHK786445:SHN786445 SRG786445:SRJ786445 TBC786445:TBF786445 TKY786445:TLB786445 TUU786445:TUX786445 UEQ786445:UET786445 UOM786445:UOP786445 UYI786445:UYL786445 VIE786445:VIH786445 VSA786445:VSD786445 WBW786445:WBZ786445 WLS786445:WLV786445 WVO786445:WVR786445 JC851981:JF851981 SY851981:TB851981 ACU851981:ACX851981 AMQ851981:AMT851981 AWM851981:AWP851981 BGI851981:BGL851981 BQE851981:BQH851981 CAA851981:CAD851981 CJW851981:CJZ851981 CTS851981:CTV851981 DDO851981:DDR851981 DNK851981:DNN851981 DXG851981:DXJ851981 EHC851981:EHF851981 EQY851981:ERB851981 FAU851981:FAX851981 FKQ851981:FKT851981 FUM851981:FUP851981 GEI851981:GEL851981 GOE851981:GOH851981 GYA851981:GYD851981 HHW851981:HHZ851981 HRS851981:HRV851981 IBO851981:IBR851981 ILK851981:ILN851981 IVG851981:IVJ851981 JFC851981:JFF851981 JOY851981:JPB851981 JYU851981:JYX851981 KIQ851981:KIT851981 KSM851981:KSP851981 LCI851981:LCL851981 LME851981:LMH851981 LWA851981:LWD851981 MFW851981:MFZ851981 MPS851981:MPV851981 MZO851981:MZR851981 NJK851981:NJN851981 NTG851981:NTJ851981 ODC851981:ODF851981 OMY851981:ONB851981 OWU851981:OWX851981 PGQ851981:PGT851981 PQM851981:PQP851981 QAI851981:QAL851981 QKE851981:QKH851981 QUA851981:QUD851981 RDW851981:RDZ851981 RNS851981:RNV851981 RXO851981:RXR851981 SHK851981:SHN851981 SRG851981:SRJ851981 TBC851981:TBF851981 TKY851981:TLB851981 TUU851981:TUX851981 UEQ851981:UET851981 UOM851981:UOP851981 UYI851981:UYL851981 VIE851981:VIH851981 VSA851981:VSD851981 WBW851981:WBZ851981 WLS851981:WLV851981 WVO851981:WVR851981 JC917517:JF917517 SY917517:TB917517 ACU917517:ACX917517 AMQ917517:AMT917517 AWM917517:AWP917517 BGI917517:BGL917517 BQE917517:BQH917517 CAA917517:CAD917517 CJW917517:CJZ917517 CTS917517:CTV917517 DDO917517:DDR917517 DNK917517:DNN917517 DXG917517:DXJ917517 EHC917517:EHF917517 EQY917517:ERB917517 FAU917517:FAX917517 FKQ917517:FKT917517 FUM917517:FUP917517 GEI917517:GEL917517 GOE917517:GOH917517 GYA917517:GYD917517 HHW917517:HHZ917517 HRS917517:HRV917517 IBO917517:IBR917517 ILK917517:ILN917517 IVG917517:IVJ917517 JFC917517:JFF917517 JOY917517:JPB917517 JYU917517:JYX917517 KIQ917517:KIT917517 KSM917517:KSP917517 LCI917517:LCL917517 LME917517:LMH917517 LWA917517:LWD917517 MFW917517:MFZ917517 MPS917517:MPV917517 MZO917517:MZR917517 NJK917517:NJN917517 NTG917517:NTJ917517 ODC917517:ODF917517 OMY917517:ONB917517 OWU917517:OWX917517 PGQ917517:PGT917517 PQM917517:PQP917517 QAI917517:QAL917517 QKE917517:QKH917517 QUA917517:QUD917517 RDW917517:RDZ917517 RNS917517:RNV917517 RXO917517:RXR917517 SHK917517:SHN917517 SRG917517:SRJ917517 TBC917517:TBF917517 TKY917517:TLB917517 TUU917517:TUX917517 UEQ917517:UET917517 UOM917517:UOP917517 UYI917517:UYL917517 VIE917517:VIH917517 VSA917517:VSD917517 WBW917517:WBZ917517 WLS917517:WLV917517 WVO917517:WVR917517 JC983053:JF983053 SY983053:TB983053 ACU983053:ACX983053 AMQ983053:AMT983053 AWM983053:AWP983053 BGI983053:BGL983053 BQE983053:BQH983053 CAA983053:CAD983053 CJW983053:CJZ983053 CTS983053:CTV983053 DDO983053:DDR983053 DNK983053:DNN983053 DXG983053:DXJ983053 EHC983053:EHF983053 EQY983053:ERB983053 FAU983053:FAX983053 FKQ983053:FKT983053 FUM983053:FUP983053 GEI983053:GEL983053 GOE983053:GOH983053 GYA983053:GYD983053 HHW983053:HHZ983053 HRS983053:HRV983053 IBO983053:IBR983053 ILK983053:ILN983053 IVG983053:IVJ983053 JFC983053:JFF983053 JOY983053:JPB983053 JYU983053:JYX983053 KIQ983053:KIT983053 KSM983053:KSP983053 LCI983053:LCL983053 LME983053:LMH983053 LWA983053:LWD983053 MFW983053:MFZ983053 MPS983053:MPV983053 MZO983053:MZR983053 NJK983053:NJN983053 NTG983053:NTJ983053 ODC983053:ODF983053 OMY983053:ONB983053 OWU983053:OWX983053 PGQ983053:PGT983053 PQM983053:PQP983053 QAI983053:QAL983053 QKE983053:QKH983053 QUA983053:QUD983053 RDW983053:RDZ983053 RNS983053:RNV983053 RXO983053:RXR983053 SHK983053:SHN983053 SRG983053:SRJ983053 TBC983053:TBF983053 TKY983053:TLB983053 TUU983053:TUX983053 UEQ983053:UET983053 UOM983053:UOP983053 UYI983053:UYL983053 VIE983053:VIH983053 VSA983053:VSD983053 WBW983053:WBZ983053 WLS983053:WLV983053 D131080:J131080 J19"/>
  </dataValidations>
  <printOptions horizontalCentered="1"/>
  <pageMargins left="0.39370078740157483" right="0.47244094488188981" top="1.4566929133858268" bottom="0.78740157480314965" header="0.31496062992125984" footer="0.31496062992125984"/>
  <pageSetup paperSize="9" scale="70" orientation="landscape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</sheetPr>
  <dimension ref="A1:AE992"/>
  <sheetViews>
    <sheetView showGridLines="0" view="pageBreakPreview" zoomScale="35" zoomScaleNormal="32" zoomScaleSheetLayoutView="35" workbookViewId="0">
      <selection activeCell="G33" sqref="G33"/>
    </sheetView>
  </sheetViews>
  <sheetFormatPr defaultColWidth="14.42578125" defaultRowHeight="15" customHeight="1"/>
  <cols>
    <col min="1" max="2" width="9.140625" style="192" customWidth="1"/>
    <col min="3" max="3" width="14.140625" style="192" customWidth="1"/>
    <col min="4" max="4" width="82.85546875" style="192" customWidth="1"/>
    <col min="5" max="5" width="28.28515625" style="192" customWidth="1"/>
    <col min="6" max="8" width="65.7109375" style="192" customWidth="1"/>
    <col min="9" max="9" width="57.28515625" style="192" customWidth="1"/>
    <col min="10" max="10" width="65.7109375" style="192" customWidth="1"/>
    <col min="11" max="11" width="56.42578125" style="192" customWidth="1"/>
    <col min="12" max="12" width="65.7109375" style="192" hidden="1" customWidth="1"/>
    <col min="13" max="13" width="53.85546875" style="192" hidden="1" customWidth="1"/>
    <col min="14" max="14" width="65.7109375" style="192" customWidth="1"/>
    <col min="15" max="15" width="49.140625" style="192" customWidth="1"/>
    <col min="16" max="16" width="49.42578125" style="192" customWidth="1"/>
    <col min="17" max="17" width="35.28515625" style="192" customWidth="1"/>
    <col min="18" max="18" width="85.42578125" style="192" customWidth="1"/>
    <col min="19" max="19" width="49.42578125" style="192" customWidth="1"/>
    <col min="20" max="20" width="33.42578125" style="192" customWidth="1"/>
    <col min="21" max="21" width="34.7109375" style="192" customWidth="1"/>
    <col min="22" max="22" width="9.140625" style="192" customWidth="1"/>
    <col min="23" max="23" width="33.42578125" style="192" customWidth="1"/>
    <col min="24" max="24" width="10.5703125" style="192" customWidth="1"/>
    <col min="25" max="26" width="9.140625" style="192" customWidth="1"/>
    <col min="27" max="31" width="8.7109375" style="192" customWidth="1"/>
    <col min="32" max="16384" width="14.42578125" style="192"/>
  </cols>
  <sheetData>
    <row r="1" spans="1:31" ht="26.25" customHeight="1">
      <c r="A1" s="190"/>
      <c r="B1" s="190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0"/>
      <c r="T1" s="190"/>
      <c r="U1" s="190"/>
      <c r="V1" s="190"/>
      <c r="W1" s="190"/>
      <c r="X1" s="190"/>
      <c r="Y1" s="190"/>
      <c r="Z1" s="190"/>
      <c r="AA1" s="190"/>
      <c r="AB1" s="190"/>
      <c r="AC1" s="190"/>
      <c r="AD1" s="190"/>
      <c r="AE1" s="190"/>
    </row>
    <row r="2" spans="1:31" ht="26.25" customHeight="1">
      <c r="A2" s="190"/>
      <c r="B2" s="190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</row>
    <row r="3" spans="1:31" ht="26.25" customHeight="1">
      <c r="A3" s="190"/>
      <c r="B3" s="190"/>
      <c r="C3" s="191"/>
      <c r="D3" s="191"/>
      <c r="E3" s="191"/>
      <c r="F3" s="191"/>
      <c r="G3" s="191"/>
      <c r="H3" s="375" t="s">
        <v>421</v>
      </c>
      <c r="I3" s="375"/>
      <c r="J3" s="228"/>
      <c r="K3" s="228"/>
      <c r="L3" s="228"/>
      <c r="M3" s="228"/>
      <c r="N3" s="228"/>
      <c r="O3" s="228"/>
      <c r="Q3" s="381" t="s">
        <v>422</v>
      </c>
      <c r="R3" s="193"/>
      <c r="S3" s="194"/>
      <c r="T3" s="190"/>
      <c r="U3" s="190"/>
      <c r="V3" s="190"/>
      <c r="W3" s="190"/>
      <c r="X3" s="190"/>
      <c r="Y3" s="190"/>
      <c r="Z3" s="190"/>
      <c r="AA3" s="190"/>
      <c r="AB3" s="190"/>
      <c r="AC3" s="190"/>
      <c r="AD3" s="190"/>
      <c r="AE3" s="190"/>
    </row>
    <row r="4" spans="1:31" ht="32.25" customHeight="1">
      <c r="A4" s="190"/>
      <c r="B4" s="190"/>
      <c r="C4" s="376" t="s">
        <v>423</v>
      </c>
      <c r="D4" s="348"/>
      <c r="E4" s="348"/>
      <c r="F4" s="348"/>
      <c r="G4" s="195"/>
      <c r="H4" s="375"/>
      <c r="I4" s="375"/>
      <c r="J4" s="228"/>
      <c r="K4" s="228"/>
      <c r="L4" s="228"/>
      <c r="M4" s="228"/>
      <c r="N4" s="228"/>
      <c r="O4" s="228"/>
      <c r="Q4" s="381"/>
      <c r="R4" s="196"/>
      <c r="S4" s="197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</row>
    <row r="5" spans="1:31" ht="99.75" customHeight="1">
      <c r="A5" s="190"/>
      <c r="B5" s="190"/>
      <c r="C5" s="377" t="s">
        <v>424</v>
      </c>
      <c r="D5" s="362"/>
      <c r="E5" s="362"/>
      <c r="F5" s="362"/>
      <c r="G5" s="198"/>
      <c r="H5" s="375"/>
      <c r="I5" s="375"/>
      <c r="J5" s="228"/>
      <c r="K5" s="228"/>
      <c r="L5" s="228"/>
      <c r="M5" s="228"/>
      <c r="N5" s="228"/>
      <c r="O5" s="228"/>
      <c r="Q5" s="382">
        <v>44562</v>
      </c>
      <c r="R5" s="199"/>
      <c r="S5" s="20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</row>
    <row r="6" spans="1:31" ht="33.75">
      <c r="A6" s="190"/>
      <c r="B6" s="190"/>
      <c r="C6" s="378" t="s">
        <v>425</v>
      </c>
      <c r="D6" s="362"/>
      <c r="E6" s="362"/>
      <c r="F6" s="201"/>
      <c r="G6" s="201"/>
      <c r="H6" s="375"/>
      <c r="I6" s="375"/>
      <c r="J6" s="228"/>
      <c r="K6" s="228"/>
      <c r="L6" s="228"/>
      <c r="M6" s="228"/>
      <c r="N6" s="228"/>
      <c r="O6" s="228"/>
      <c r="Q6" s="382"/>
      <c r="R6" s="202"/>
      <c r="S6" s="203"/>
      <c r="T6" s="190"/>
      <c r="U6" s="190"/>
      <c r="Y6" s="190"/>
      <c r="Z6" s="190"/>
      <c r="AA6" s="190"/>
      <c r="AB6" s="190"/>
      <c r="AC6" s="190"/>
      <c r="AD6" s="190"/>
      <c r="AE6" s="190"/>
    </row>
    <row r="7" spans="1:31" ht="39.75" customHeight="1">
      <c r="A7" s="190"/>
      <c r="B7" s="190"/>
      <c r="C7" s="379"/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  <c r="O7" s="362"/>
      <c r="P7" s="362"/>
      <c r="Q7" s="362"/>
      <c r="S7" s="204"/>
      <c r="T7" s="190"/>
      <c r="U7" s="190"/>
      <c r="Y7" s="190"/>
      <c r="Z7" s="190"/>
      <c r="AA7" s="190"/>
      <c r="AB7" s="190"/>
      <c r="AC7" s="190"/>
      <c r="AD7" s="190"/>
      <c r="AE7" s="190"/>
    </row>
    <row r="8" spans="1:31" ht="39.75" customHeight="1">
      <c r="A8" s="190"/>
      <c r="B8" s="190"/>
      <c r="C8" s="380" t="s">
        <v>446</v>
      </c>
      <c r="D8" s="352"/>
      <c r="E8" s="205"/>
      <c r="F8" s="205"/>
      <c r="G8" s="205"/>
      <c r="H8" s="205"/>
      <c r="I8" s="235"/>
      <c r="J8" s="235"/>
      <c r="K8" s="235"/>
      <c r="L8" s="235"/>
      <c r="M8" s="235"/>
      <c r="N8" s="363" t="s">
        <v>426</v>
      </c>
      <c r="O8" s="363"/>
      <c r="P8" s="363"/>
      <c r="Q8" s="363"/>
      <c r="R8" s="206"/>
      <c r="S8" s="204"/>
      <c r="T8" s="190"/>
      <c r="U8" s="190"/>
      <c r="Y8" s="190"/>
      <c r="Z8" s="190"/>
      <c r="AA8" s="190"/>
      <c r="AB8" s="190"/>
      <c r="AC8" s="190"/>
      <c r="AD8" s="190"/>
      <c r="AE8" s="190"/>
    </row>
    <row r="9" spans="1:31" ht="39.75" customHeight="1">
      <c r="A9" s="190"/>
      <c r="B9" s="190"/>
      <c r="C9" s="352"/>
      <c r="D9" s="352"/>
      <c r="E9" s="205"/>
      <c r="F9" s="205"/>
      <c r="G9" s="205"/>
      <c r="H9" s="205"/>
      <c r="I9" s="235"/>
      <c r="J9" s="235"/>
      <c r="K9" s="235"/>
      <c r="L9" s="235"/>
      <c r="M9" s="235"/>
      <c r="N9" s="363" t="s">
        <v>427</v>
      </c>
      <c r="O9" s="363"/>
      <c r="P9" s="363"/>
      <c r="Q9" s="363"/>
      <c r="R9" s="206"/>
      <c r="S9" s="204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</row>
    <row r="10" spans="1:31" ht="76.5" customHeight="1">
      <c r="A10" s="190"/>
      <c r="B10" s="190"/>
      <c r="C10" s="352"/>
      <c r="D10" s="352"/>
      <c r="E10" s="205"/>
      <c r="F10" s="205"/>
      <c r="G10" s="207"/>
      <c r="H10" s="205"/>
      <c r="I10" s="236"/>
      <c r="J10" s="236"/>
      <c r="K10" s="236"/>
      <c r="L10" s="236"/>
      <c r="M10" s="236"/>
      <c r="N10" s="380" t="s">
        <v>428</v>
      </c>
      <c r="O10" s="380"/>
      <c r="P10" s="380"/>
      <c r="Q10" s="380"/>
      <c r="R10" s="238"/>
      <c r="S10" s="247"/>
      <c r="T10" s="241"/>
      <c r="U10" s="241" t="s">
        <v>429</v>
      </c>
      <c r="V10" s="241"/>
      <c r="W10" s="241"/>
      <c r="X10" s="190"/>
      <c r="Y10" s="190"/>
      <c r="Z10" s="190"/>
      <c r="AA10" s="190"/>
      <c r="AB10" s="190"/>
      <c r="AC10" s="190"/>
      <c r="AD10" s="190"/>
      <c r="AE10" s="190"/>
    </row>
    <row r="11" spans="1:31" ht="39.75" customHeight="1">
      <c r="A11" s="190"/>
      <c r="B11" s="190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41"/>
      <c r="U11" s="241"/>
      <c r="V11" s="241"/>
      <c r="W11" s="241"/>
      <c r="X11" s="190"/>
      <c r="Y11" s="190"/>
      <c r="Z11" s="190"/>
      <c r="AA11" s="190"/>
      <c r="AB11" s="190"/>
      <c r="AC11" s="190"/>
      <c r="AD11" s="190"/>
      <c r="AE11" s="190"/>
    </row>
    <row r="12" spans="1:31" ht="39.75" customHeight="1">
      <c r="A12" s="190"/>
      <c r="B12" s="190"/>
      <c r="C12" s="370" t="s">
        <v>430</v>
      </c>
      <c r="D12" s="363" t="s">
        <v>431</v>
      </c>
      <c r="E12" s="363" t="s">
        <v>1</v>
      </c>
      <c r="F12" s="363" t="s">
        <v>432</v>
      </c>
      <c r="G12" s="352"/>
      <c r="H12" s="363" t="s">
        <v>433</v>
      </c>
      <c r="I12" s="352"/>
      <c r="J12" s="363" t="s">
        <v>442</v>
      </c>
      <c r="K12" s="352"/>
      <c r="L12" s="363" t="s">
        <v>444</v>
      </c>
      <c r="M12" s="352"/>
      <c r="N12" s="363" t="s">
        <v>443</v>
      </c>
      <c r="O12" s="352"/>
      <c r="P12" s="363" t="s">
        <v>434</v>
      </c>
      <c r="Q12" s="352"/>
      <c r="R12" s="354"/>
      <c r="S12" s="348"/>
      <c r="T12" s="241"/>
      <c r="U12" s="241"/>
      <c r="V12" s="241"/>
      <c r="W12" s="241"/>
      <c r="X12" s="190"/>
      <c r="Y12" s="190"/>
      <c r="Z12" s="190"/>
      <c r="AA12" s="190"/>
      <c r="AB12" s="190"/>
      <c r="AC12" s="190"/>
      <c r="AD12" s="190"/>
      <c r="AE12" s="190"/>
    </row>
    <row r="13" spans="1:31" ht="39.75" customHeight="1">
      <c r="A13" s="190"/>
      <c r="B13" s="190"/>
      <c r="C13" s="352"/>
      <c r="D13" s="352"/>
      <c r="E13" s="352"/>
      <c r="F13" s="363" t="s">
        <v>435</v>
      </c>
      <c r="G13" s="352"/>
      <c r="H13" s="363" t="s">
        <v>464</v>
      </c>
      <c r="I13" s="352"/>
      <c r="J13" s="363" t="s">
        <v>464</v>
      </c>
      <c r="K13" s="352"/>
      <c r="L13" s="363" t="s">
        <v>451</v>
      </c>
      <c r="M13" s="352"/>
      <c r="N13" s="363" t="s">
        <v>464</v>
      </c>
      <c r="O13" s="352"/>
      <c r="P13" s="352"/>
      <c r="Q13" s="352"/>
      <c r="R13" s="354"/>
      <c r="S13" s="348">
        <f>F18/P18</f>
        <v>0.99921081988399663</v>
      </c>
      <c r="T13" s="241"/>
      <c r="U13" s="241"/>
      <c r="V13" s="241"/>
      <c r="W13" s="241"/>
      <c r="X13" s="190"/>
      <c r="Y13" s="190"/>
      <c r="Z13" s="190"/>
      <c r="AA13" s="190"/>
      <c r="AB13" s="190"/>
      <c r="AC13" s="190"/>
      <c r="AD13" s="190"/>
      <c r="AE13" s="190"/>
    </row>
    <row r="14" spans="1:31" ht="156.75" customHeight="1">
      <c r="A14" s="190"/>
      <c r="B14" s="190"/>
      <c r="C14" s="352"/>
      <c r="D14" s="352"/>
      <c r="E14" s="352"/>
      <c r="F14" s="251" t="s">
        <v>436</v>
      </c>
      <c r="G14" s="251" t="s">
        <v>437</v>
      </c>
      <c r="H14" s="251" t="s">
        <v>436</v>
      </c>
      <c r="I14" s="251" t="s">
        <v>465</v>
      </c>
      <c r="J14" s="251" t="s">
        <v>436</v>
      </c>
      <c r="K14" s="251" t="s">
        <v>465</v>
      </c>
      <c r="L14" s="251" t="s">
        <v>436</v>
      </c>
      <c r="M14" s="251" t="s">
        <v>450</v>
      </c>
      <c r="N14" s="251" t="s">
        <v>436</v>
      </c>
      <c r="O14" s="251" t="s">
        <v>465</v>
      </c>
      <c r="P14" s="352"/>
      <c r="Q14" s="352"/>
      <c r="R14" s="238"/>
      <c r="S14" s="241"/>
      <c r="T14" s="241"/>
      <c r="U14" s="241"/>
      <c r="V14" s="241"/>
      <c r="W14" s="241"/>
      <c r="X14" s="190"/>
      <c r="Y14" s="190"/>
      <c r="Z14" s="190"/>
      <c r="AA14" s="190"/>
      <c r="AB14" s="190"/>
      <c r="AC14" s="190"/>
      <c r="AD14" s="190"/>
      <c r="AE14" s="190"/>
    </row>
    <row r="15" spans="1:31" ht="60" customHeight="1">
      <c r="A15" s="190"/>
      <c r="B15" s="190"/>
      <c r="C15" s="370">
        <v>1</v>
      </c>
      <c r="D15" s="371" t="s">
        <v>463</v>
      </c>
      <c r="E15" s="234" t="s">
        <v>452</v>
      </c>
      <c r="F15" s="351">
        <v>2</v>
      </c>
      <c r="G15" s="352"/>
      <c r="H15" s="351">
        <v>1</v>
      </c>
      <c r="I15" s="352"/>
      <c r="J15" s="351">
        <v>1</v>
      </c>
      <c r="K15" s="352"/>
      <c r="L15" s="351">
        <v>3</v>
      </c>
      <c r="M15" s="352"/>
      <c r="N15" s="351">
        <v>1</v>
      </c>
      <c r="O15" s="352"/>
      <c r="P15" s="351">
        <v>5</v>
      </c>
      <c r="Q15" s="352"/>
      <c r="R15" s="354"/>
      <c r="S15" s="348"/>
      <c r="T15" s="374"/>
      <c r="U15" s="241"/>
      <c r="V15" s="241"/>
      <c r="W15" s="241"/>
      <c r="X15" s="190"/>
      <c r="Y15" s="190"/>
      <c r="Z15" s="190"/>
      <c r="AA15" s="190"/>
      <c r="AB15" s="190"/>
      <c r="AC15" s="190"/>
      <c r="AD15" s="190"/>
      <c r="AE15" s="190"/>
    </row>
    <row r="16" spans="1:31" ht="60" customHeight="1">
      <c r="A16" s="190"/>
      <c r="B16" s="190"/>
      <c r="C16" s="352"/>
      <c r="D16" s="352"/>
      <c r="E16" s="234" t="s">
        <v>438</v>
      </c>
      <c r="F16" s="349">
        <f>P16/4</f>
        <v>6170.0661892500002</v>
      </c>
      <c r="G16" s="350"/>
      <c r="H16" s="349">
        <f>(P16-F16)/3</f>
        <v>6170.0661892500002</v>
      </c>
      <c r="I16" s="350"/>
      <c r="J16" s="349">
        <v>6170.07</v>
      </c>
      <c r="K16" s="350"/>
      <c r="L16" s="349">
        <f t="shared" ref="L16" si="0">J16</f>
        <v>6170.07</v>
      </c>
      <c r="M16" s="350"/>
      <c r="N16" s="349">
        <f>L16-0.01</f>
        <v>6170.0599999999995</v>
      </c>
      <c r="O16" s="350"/>
      <c r="P16" s="372">
        <f>ORÇAMENTO!H12*1.2423</f>
        <v>24680.264757000001</v>
      </c>
      <c r="Q16" s="352"/>
      <c r="R16" s="354">
        <f>N16+J16+F16+H16</f>
        <v>24680.2623785</v>
      </c>
      <c r="S16" s="348"/>
      <c r="T16" s="348"/>
      <c r="U16" s="241"/>
      <c r="V16" s="241"/>
      <c r="W16" s="241"/>
      <c r="X16" s="190"/>
      <c r="Y16" s="190"/>
      <c r="Z16" s="190"/>
      <c r="AA16" s="190"/>
      <c r="AB16" s="190"/>
      <c r="AC16" s="190"/>
      <c r="AD16" s="190"/>
      <c r="AE16" s="190"/>
    </row>
    <row r="17" spans="1:31" ht="60" customHeight="1">
      <c r="A17" s="190"/>
      <c r="B17" s="190"/>
      <c r="C17" s="370">
        <v>2</v>
      </c>
      <c r="D17" s="371" t="s">
        <v>183</v>
      </c>
      <c r="E17" s="234" t="s">
        <v>278</v>
      </c>
      <c r="F17" s="351">
        <f>P17-200</f>
        <v>14600.19</v>
      </c>
      <c r="G17" s="352"/>
      <c r="H17" s="351">
        <f>P17-F17</f>
        <v>200</v>
      </c>
      <c r="I17" s="352"/>
      <c r="J17" s="351"/>
      <c r="K17" s="352"/>
      <c r="L17" s="351"/>
      <c r="M17" s="352"/>
      <c r="N17" s="351"/>
      <c r="O17" s="352"/>
      <c r="P17" s="351">
        <v>14800.19</v>
      </c>
      <c r="Q17" s="352"/>
      <c r="R17" s="354"/>
      <c r="S17" s="348"/>
      <c r="T17" s="374"/>
      <c r="U17" s="241"/>
      <c r="V17" s="241"/>
      <c r="W17" s="241"/>
      <c r="X17" s="190"/>
      <c r="Y17" s="190"/>
      <c r="Z17" s="190"/>
      <c r="AA17" s="190"/>
      <c r="AB17" s="190"/>
      <c r="AC17" s="190"/>
      <c r="AD17" s="190"/>
      <c r="AE17" s="190"/>
    </row>
    <row r="18" spans="1:31" ht="60" customHeight="1">
      <c r="A18" s="190"/>
      <c r="B18" s="190"/>
      <c r="C18" s="352"/>
      <c r="D18" s="352"/>
      <c r="E18" s="234" t="s">
        <v>438</v>
      </c>
      <c r="F18" s="349">
        <f>P18-2056.69</f>
        <v>2604053.0665606395</v>
      </c>
      <c r="G18" s="350"/>
      <c r="H18" s="349">
        <f>P18-F18</f>
        <v>2056.6899999999441</v>
      </c>
      <c r="I18" s="350"/>
      <c r="J18" s="349">
        <v>0</v>
      </c>
      <c r="K18" s="350"/>
      <c r="L18" s="349">
        <v>0</v>
      </c>
      <c r="M18" s="350"/>
      <c r="N18" s="349">
        <v>0</v>
      </c>
      <c r="O18" s="350"/>
      <c r="P18" s="372">
        <f>ORÇAMENTO!H53*1.2423</f>
        <v>2606109.7565606395</v>
      </c>
      <c r="Q18" s="352"/>
      <c r="R18" s="354">
        <f>F18+H18</f>
        <v>2606109.7565606395</v>
      </c>
      <c r="S18" s="348"/>
      <c r="T18" s="348"/>
      <c r="U18" s="241"/>
      <c r="V18" s="241"/>
      <c r="W18" s="241"/>
      <c r="X18" s="190"/>
      <c r="Y18" s="190"/>
      <c r="Z18" s="190"/>
      <c r="AA18" s="190"/>
      <c r="AB18" s="190"/>
      <c r="AC18" s="190"/>
      <c r="AD18" s="190"/>
      <c r="AE18" s="190"/>
    </row>
    <row r="19" spans="1:31" ht="60" customHeight="1">
      <c r="A19" s="190"/>
      <c r="B19" s="190"/>
      <c r="C19" s="370">
        <v>3</v>
      </c>
      <c r="D19" s="371" t="s">
        <v>184</v>
      </c>
      <c r="E19" s="234" t="s">
        <v>278</v>
      </c>
      <c r="F19" s="351">
        <f>P19/2</f>
        <v>4626.5150000000003</v>
      </c>
      <c r="G19" s="352"/>
      <c r="H19" s="351">
        <f>F19-1000</f>
        <v>3626.5150000000003</v>
      </c>
      <c r="I19" s="352"/>
      <c r="J19" s="351">
        <f>P19-H19-F19</f>
        <v>1000</v>
      </c>
      <c r="K19" s="352"/>
      <c r="L19" s="351">
        <v>3084.34</v>
      </c>
      <c r="M19" s="352"/>
      <c r="N19" s="351"/>
      <c r="O19" s="352"/>
      <c r="P19" s="351">
        <v>9253.0300000000007</v>
      </c>
      <c r="Q19" s="352"/>
      <c r="R19" s="354"/>
      <c r="S19" s="348"/>
      <c r="T19" s="374"/>
      <c r="U19" s="241"/>
      <c r="V19" s="241"/>
      <c r="W19" s="241"/>
      <c r="X19" s="190"/>
      <c r="Y19" s="190"/>
      <c r="Z19" s="190"/>
      <c r="AA19" s="190"/>
      <c r="AB19" s="190"/>
      <c r="AC19" s="190"/>
      <c r="AD19" s="190"/>
      <c r="AE19" s="190"/>
    </row>
    <row r="20" spans="1:31" ht="60" customHeight="1">
      <c r="A20" s="190"/>
      <c r="B20" s="190"/>
      <c r="C20" s="352"/>
      <c r="D20" s="352"/>
      <c r="E20" s="234" t="s">
        <v>438</v>
      </c>
      <c r="F20" s="349">
        <f>P20-1965621.46-522842.19</f>
        <v>389776.87075961003</v>
      </c>
      <c r="G20" s="350"/>
      <c r="H20" s="349">
        <f>(P20-F20)/2-3085.03</f>
        <v>1241146.7949999999</v>
      </c>
      <c r="I20" s="350"/>
      <c r="J20" s="349">
        <f>P20-H20-F20</f>
        <v>1247316.855</v>
      </c>
      <c r="K20" s="350"/>
      <c r="L20" s="349">
        <v>868247.24</v>
      </c>
      <c r="M20" s="350"/>
      <c r="N20" s="349">
        <v>0</v>
      </c>
      <c r="O20" s="350"/>
      <c r="P20" s="372">
        <f>ORÇAMENTO!H94*1.2423</f>
        <v>2878240.52075961</v>
      </c>
      <c r="Q20" s="352"/>
      <c r="R20" s="354">
        <f>H20+F20+J20</f>
        <v>2878240.52075961</v>
      </c>
      <c r="S20" s="348"/>
      <c r="T20" s="348"/>
      <c r="U20" s="248">
        <v>850000</v>
      </c>
      <c r="V20" s="241"/>
      <c r="W20" s="248">
        <v>1579063.2141999998</v>
      </c>
      <c r="X20" s="190"/>
      <c r="Y20" s="190"/>
      <c r="Z20" s="190"/>
      <c r="AA20" s="190"/>
      <c r="AB20" s="190"/>
      <c r="AC20" s="190"/>
      <c r="AD20" s="190"/>
      <c r="AE20" s="190"/>
    </row>
    <row r="21" spans="1:31" ht="60" customHeight="1">
      <c r="A21" s="190"/>
      <c r="B21" s="190"/>
      <c r="C21" s="370">
        <v>4</v>
      </c>
      <c r="D21" s="371" t="s">
        <v>455</v>
      </c>
      <c r="E21" s="234" t="s">
        <v>278</v>
      </c>
      <c r="F21" s="351"/>
      <c r="G21" s="352"/>
      <c r="H21" s="351">
        <f>P21/2</f>
        <v>3643.54</v>
      </c>
      <c r="I21" s="352"/>
      <c r="J21" s="351"/>
      <c r="K21" s="352"/>
      <c r="L21" s="351"/>
      <c r="M21" s="352"/>
      <c r="N21" s="383">
        <v>3643.54</v>
      </c>
      <c r="O21" s="384"/>
      <c r="P21" s="351">
        <v>7287.08</v>
      </c>
      <c r="Q21" s="352"/>
      <c r="R21" s="354"/>
      <c r="S21" s="348"/>
      <c r="T21" s="242"/>
      <c r="U21" s="248"/>
      <c r="V21" s="241"/>
      <c r="W21" s="248"/>
      <c r="X21" s="190"/>
      <c r="Y21" s="190"/>
      <c r="Z21" s="190"/>
      <c r="AA21" s="190"/>
      <c r="AB21" s="190"/>
      <c r="AC21" s="190"/>
      <c r="AD21" s="190"/>
      <c r="AE21" s="190"/>
    </row>
    <row r="22" spans="1:31" ht="60" customHeight="1">
      <c r="A22" s="190"/>
      <c r="B22" s="190"/>
      <c r="C22" s="352"/>
      <c r="D22" s="352"/>
      <c r="E22" s="234" t="s">
        <v>438</v>
      </c>
      <c r="F22" s="349">
        <v>0</v>
      </c>
      <c r="G22" s="350"/>
      <c r="H22" s="349">
        <f>P22/2-991.95</f>
        <v>1422561.7196733449</v>
      </c>
      <c r="I22" s="350"/>
      <c r="J22" s="349"/>
      <c r="K22" s="350"/>
      <c r="L22" s="349"/>
      <c r="M22" s="350"/>
      <c r="N22" s="355">
        <v>1424545.6196733448</v>
      </c>
      <c r="O22" s="356"/>
      <c r="P22" s="372">
        <f>ORÇAMENTO!H126*1.2423</f>
        <v>2847107.3393466896</v>
      </c>
      <c r="Q22" s="352"/>
      <c r="R22" s="354">
        <f>J22+H22+N22</f>
        <v>2847107.3393466896</v>
      </c>
      <c r="S22" s="348"/>
      <c r="T22" s="243"/>
      <c r="U22" s="248"/>
      <c r="V22" s="241"/>
      <c r="W22" s="248"/>
      <c r="X22" s="190"/>
      <c r="Y22" s="190"/>
      <c r="Z22" s="190"/>
      <c r="AA22" s="190"/>
      <c r="AB22" s="190"/>
      <c r="AC22" s="190"/>
      <c r="AD22" s="190"/>
      <c r="AE22" s="190"/>
    </row>
    <row r="23" spans="1:31" ht="60" customHeight="1">
      <c r="A23" s="190"/>
      <c r="B23" s="190"/>
      <c r="C23" s="370">
        <v>5</v>
      </c>
      <c r="D23" s="371" t="s">
        <v>460</v>
      </c>
      <c r="E23" s="234" t="s">
        <v>58</v>
      </c>
      <c r="F23" s="351"/>
      <c r="G23" s="352"/>
      <c r="H23" s="351">
        <f t="shared" ref="H23:H24" si="1">F23</f>
        <v>0</v>
      </c>
      <c r="I23" s="352"/>
      <c r="J23" s="351">
        <f>P23/2</f>
        <v>6239.585</v>
      </c>
      <c r="K23" s="352"/>
      <c r="L23" s="351">
        <v>4159.72</v>
      </c>
      <c r="M23" s="352"/>
      <c r="N23" s="351">
        <v>6239.59</v>
      </c>
      <c r="O23" s="352"/>
      <c r="P23" s="351">
        <v>12479.17</v>
      </c>
      <c r="Q23" s="352"/>
      <c r="R23" s="354"/>
      <c r="S23" s="348"/>
      <c r="T23" s="243"/>
      <c r="U23" s="248"/>
      <c r="V23" s="241"/>
      <c r="W23" s="248"/>
      <c r="X23" s="190"/>
      <c r="Y23" s="190"/>
      <c r="Z23" s="190"/>
      <c r="AA23" s="190"/>
      <c r="AB23" s="190"/>
      <c r="AC23" s="190"/>
      <c r="AD23" s="190"/>
      <c r="AE23" s="190"/>
    </row>
    <row r="24" spans="1:31" ht="60" customHeight="1">
      <c r="A24" s="190"/>
      <c r="B24" s="190"/>
      <c r="C24" s="352"/>
      <c r="D24" s="352"/>
      <c r="E24" s="234" t="s">
        <v>438</v>
      </c>
      <c r="F24" s="349">
        <v>0</v>
      </c>
      <c r="G24" s="350"/>
      <c r="H24" s="349">
        <f t="shared" si="1"/>
        <v>0</v>
      </c>
      <c r="I24" s="350"/>
      <c r="J24" s="349">
        <f>P24/2</f>
        <v>699198.63855254988</v>
      </c>
      <c r="K24" s="350"/>
      <c r="L24" s="349">
        <v>426679.78</v>
      </c>
      <c r="M24" s="350"/>
      <c r="N24" s="349">
        <f>P24-J24</f>
        <v>699198.63855254988</v>
      </c>
      <c r="O24" s="349"/>
      <c r="P24" s="373">
        <f>ORÇAMENTO!H158*1.2423</f>
        <v>1398397.2771050998</v>
      </c>
      <c r="Q24" s="352"/>
      <c r="R24" s="354">
        <f>N24+J24</f>
        <v>1398397.2771050998</v>
      </c>
      <c r="S24" s="348"/>
      <c r="T24" s="244"/>
      <c r="U24" s="248"/>
      <c r="V24" s="241"/>
      <c r="W24" s="248"/>
      <c r="X24" s="190"/>
      <c r="Y24" s="190"/>
      <c r="Z24" s="190"/>
      <c r="AA24" s="190"/>
      <c r="AB24" s="190"/>
      <c r="AC24" s="190"/>
      <c r="AD24" s="190"/>
      <c r="AE24" s="190"/>
    </row>
    <row r="25" spans="1:31" ht="60" customHeight="1">
      <c r="A25" s="190"/>
      <c r="B25" s="190"/>
      <c r="C25" s="370">
        <v>6</v>
      </c>
      <c r="D25" s="371" t="s">
        <v>445</v>
      </c>
      <c r="E25" s="234" t="s">
        <v>58</v>
      </c>
      <c r="F25" s="351"/>
      <c r="G25" s="352"/>
      <c r="H25" s="351">
        <f>P25-N25-J25</f>
        <v>2660.62</v>
      </c>
      <c r="I25" s="352"/>
      <c r="J25" s="351">
        <v>5321.24</v>
      </c>
      <c r="K25" s="352"/>
      <c r="L25" s="351">
        <f>P25/3</f>
        <v>5321.2433333333329</v>
      </c>
      <c r="M25" s="352"/>
      <c r="N25" s="351">
        <v>7981.87</v>
      </c>
      <c r="O25" s="352"/>
      <c r="P25" s="351">
        <v>15963.73</v>
      </c>
      <c r="Q25" s="352"/>
      <c r="R25" s="354"/>
      <c r="S25" s="348"/>
      <c r="T25" s="243"/>
      <c r="U25" s="248"/>
      <c r="V25" s="241"/>
      <c r="W25" s="248"/>
      <c r="X25" s="190"/>
      <c r="Y25" s="190"/>
      <c r="Z25" s="190"/>
      <c r="AA25" s="190"/>
      <c r="AB25" s="190"/>
      <c r="AC25" s="190"/>
      <c r="AD25" s="190"/>
      <c r="AE25" s="190"/>
    </row>
    <row r="26" spans="1:31" ht="60" customHeight="1">
      <c r="A26" s="190"/>
      <c r="B26" s="190"/>
      <c r="C26" s="352"/>
      <c r="D26" s="352"/>
      <c r="E26" s="234" t="s">
        <v>438</v>
      </c>
      <c r="F26" s="349">
        <v>0</v>
      </c>
      <c r="G26" s="350"/>
      <c r="H26" s="349">
        <f>729955.75-401891.02</f>
        <v>328064.73</v>
      </c>
      <c r="I26" s="350"/>
      <c r="J26" s="349">
        <f>(P26-H26)/2</f>
        <v>1446910.6466218871</v>
      </c>
      <c r="K26" s="350"/>
      <c r="L26" s="349">
        <f>P26/3-45000</f>
        <v>1028962.0077479247</v>
      </c>
      <c r="M26" s="350"/>
      <c r="N26" s="349">
        <f>P26-J26-H26</f>
        <v>1446910.6466218871</v>
      </c>
      <c r="O26" s="350"/>
      <c r="P26" s="372">
        <f>ORÇAMENTO!H201*1.2423</f>
        <v>3221886.0232437742</v>
      </c>
      <c r="Q26" s="352"/>
      <c r="R26" s="354">
        <f>N26+J26+H26</f>
        <v>3221886.0232437742</v>
      </c>
      <c r="S26" s="348"/>
      <c r="T26" s="243"/>
      <c r="U26" s="248"/>
      <c r="V26" s="241"/>
      <c r="W26" s="248"/>
      <c r="X26" s="190"/>
      <c r="Y26" s="190"/>
      <c r="Z26" s="190"/>
      <c r="AA26" s="190"/>
      <c r="AB26" s="190"/>
      <c r="AC26" s="190"/>
      <c r="AD26" s="190"/>
      <c r="AE26" s="190"/>
    </row>
    <row r="27" spans="1:31" ht="60" customHeight="1">
      <c r="A27" s="190"/>
      <c r="B27" s="190"/>
      <c r="C27" s="210"/>
      <c r="D27" s="230"/>
      <c r="E27" s="230"/>
      <c r="F27" s="230"/>
      <c r="G27" s="231"/>
      <c r="H27" s="229"/>
      <c r="I27" s="229"/>
      <c r="J27" s="229"/>
      <c r="K27" s="229"/>
      <c r="L27" s="229"/>
      <c r="M27" s="229"/>
      <c r="N27" s="232"/>
      <c r="O27" s="232"/>
      <c r="P27" s="357"/>
      <c r="Q27" s="358"/>
      <c r="R27" s="233"/>
      <c r="S27" s="233"/>
      <c r="T27" s="245"/>
      <c r="U27" s="245">
        <v>1294314.1099999999</v>
      </c>
      <c r="V27" s="241"/>
      <c r="W27" s="241"/>
      <c r="X27" s="190"/>
      <c r="Y27" s="190"/>
      <c r="Z27" s="190"/>
      <c r="AA27" s="190"/>
      <c r="AB27" s="190"/>
      <c r="AC27" s="190"/>
      <c r="AD27" s="190"/>
      <c r="AE27" s="190"/>
    </row>
    <row r="28" spans="1:31" ht="60" customHeight="1">
      <c r="A28" s="190"/>
      <c r="B28" s="190"/>
      <c r="C28" s="366" t="s">
        <v>439</v>
      </c>
      <c r="D28" s="352"/>
      <c r="E28" s="352"/>
      <c r="F28" s="353">
        <v>3000000</v>
      </c>
      <c r="G28" s="352"/>
      <c r="H28" s="353">
        <v>3000000</v>
      </c>
      <c r="I28" s="352"/>
      <c r="J28" s="353">
        <f>(P28-H28-F28)/2</f>
        <v>2000000</v>
      </c>
      <c r="K28" s="353"/>
      <c r="L28" s="353">
        <v>1000000</v>
      </c>
      <c r="M28" s="352"/>
      <c r="N28" s="353">
        <v>2000000</v>
      </c>
      <c r="O28" s="352"/>
      <c r="P28" s="353">
        <v>10000000</v>
      </c>
      <c r="Q28" s="352"/>
      <c r="R28" s="347"/>
      <c r="S28" s="348"/>
      <c r="T28" s="245"/>
      <c r="U28" s="245"/>
      <c r="V28" s="241"/>
      <c r="W28" s="241"/>
      <c r="X28" s="190"/>
      <c r="Y28" s="190"/>
      <c r="Z28" s="190"/>
      <c r="AA28" s="190"/>
      <c r="AB28" s="190"/>
      <c r="AC28" s="190"/>
      <c r="AD28" s="190"/>
      <c r="AE28" s="190"/>
    </row>
    <row r="29" spans="1:31" ht="60" customHeight="1">
      <c r="A29" s="190"/>
      <c r="B29" s="190"/>
      <c r="C29" s="366" t="s">
        <v>440</v>
      </c>
      <c r="D29" s="352"/>
      <c r="E29" s="352"/>
      <c r="F29" s="353">
        <v>0</v>
      </c>
      <c r="G29" s="352"/>
      <c r="H29" s="353">
        <v>0</v>
      </c>
      <c r="I29" s="352"/>
      <c r="J29" s="353">
        <f>J30-J28</f>
        <v>1399596.2101744367</v>
      </c>
      <c r="K29" s="352"/>
      <c r="L29" s="353">
        <f>L30-L28</f>
        <v>1330059.0977479243</v>
      </c>
      <c r="M29" s="352"/>
      <c r="N29" s="353">
        <f>N30-N28+0.01</f>
        <v>1576824.9748477817</v>
      </c>
      <c r="O29" s="352"/>
      <c r="P29" s="353">
        <f>P30-P28</f>
        <v>2976421.1817728132</v>
      </c>
      <c r="Q29" s="352"/>
      <c r="R29" s="347">
        <f>N29+J29</f>
        <v>2976421.1850222182</v>
      </c>
      <c r="S29" s="348"/>
      <c r="T29" s="245"/>
      <c r="U29" s="245"/>
      <c r="V29" s="241"/>
      <c r="W29" s="241"/>
      <c r="X29" s="190"/>
      <c r="Y29" s="190"/>
      <c r="Z29" s="190"/>
      <c r="AA29" s="190"/>
      <c r="AB29" s="190"/>
      <c r="AC29" s="190"/>
      <c r="AD29" s="190"/>
      <c r="AE29" s="190"/>
    </row>
    <row r="30" spans="1:31" ht="60" customHeight="1">
      <c r="A30" s="190"/>
      <c r="B30" s="190"/>
      <c r="C30" s="366" t="s">
        <v>434</v>
      </c>
      <c r="D30" s="352"/>
      <c r="E30" s="352"/>
      <c r="F30" s="353">
        <f>F26+F24+F22+F20+F18+F16</f>
        <v>3000000.0035094996</v>
      </c>
      <c r="G30" s="352"/>
      <c r="H30" s="353">
        <f>H26+H24+H22+H20+H18+H16</f>
        <v>3000000.0008625947</v>
      </c>
      <c r="I30" s="352"/>
      <c r="J30" s="353">
        <f>J26+J24+J22+J20+J18+J16</f>
        <v>3399596.2101744367</v>
      </c>
      <c r="K30" s="352"/>
      <c r="L30" s="353">
        <f>L26+L24+L22+L20+L18+L16</f>
        <v>2330059.0977479243</v>
      </c>
      <c r="M30" s="352"/>
      <c r="N30" s="353">
        <f>N26+N24+N22+N20+N18+N16</f>
        <v>3576824.9648477817</v>
      </c>
      <c r="O30" s="352"/>
      <c r="P30" s="353">
        <f>P26+P24+P22+P20+P18+P16</f>
        <v>12976421.181772813</v>
      </c>
      <c r="Q30" s="352"/>
      <c r="R30" s="239"/>
      <c r="S30" s="246"/>
      <c r="T30" s="245"/>
      <c r="U30" s="248"/>
      <c r="V30" s="241"/>
      <c r="W30" s="241"/>
      <c r="X30" s="190"/>
      <c r="Y30" s="190"/>
      <c r="Z30" s="190"/>
      <c r="AA30" s="190"/>
      <c r="AB30" s="190"/>
      <c r="AC30" s="190"/>
      <c r="AD30" s="190"/>
      <c r="AE30" s="190"/>
    </row>
    <row r="31" spans="1:31" ht="30.75" customHeight="1">
      <c r="A31" s="190"/>
      <c r="B31" s="190"/>
      <c r="C31" s="209"/>
      <c r="D31" s="209"/>
      <c r="E31" s="209"/>
      <c r="F31" s="209"/>
      <c r="G31" s="209"/>
      <c r="H31" s="209"/>
      <c r="I31" s="212"/>
      <c r="J31" s="212"/>
      <c r="K31" s="212"/>
      <c r="L31" s="347"/>
      <c r="M31" s="348"/>
      <c r="N31" s="212"/>
      <c r="O31" s="237"/>
      <c r="P31" s="212"/>
      <c r="Q31" s="212"/>
      <c r="R31" s="249"/>
      <c r="S31" s="249"/>
      <c r="T31" s="241"/>
      <c r="U31" s="241"/>
      <c r="V31" s="241"/>
      <c r="W31" s="241"/>
      <c r="X31" s="190"/>
      <c r="Y31" s="190"/>
      <c r="Z31" s="190"/>
      <c r="AA31" s="190"/>
      <c r="AB31" s="190"/>
      <c r="AC31" s="190"/>
      <c r="AD31" s="190"/>
      <c r="AE31" s="190"/>
    </row>
    <row r="32" spans="1:31" ht="30.75" customHeight="1">
      <c r="A32" s="190"/>
      <c r="B32" s="190"/>
      <c r="C32" s="209"/>
      <c r="D32" s="209"/>
      <c r="E32" s="209"/>
      <c r="F32" s="211"/>
      <c r="G32" s="209"/>
      <c r="H32" s="211"/>
      <c r="I32" s="212"/>
      <c r="J32" s="212"/>
      <c r="K32" s="212"/>
      <c r="L32" s="212"/>
      <c r="M32" s="212"/>
      <c r="N32" s="212"/>
      <c r="O32" s="212"/>
      <c r="P32" s="212"/>
      <c r="Q32" s="211"/>
      <c r="R32" s="249"/>
      <c r="S32" s="249"/>
      <c r="T32" s="241"/>
      <c r="U32" s="241"/>
      <c r="V32" s="241"/>
      <c r="W32" s="241"/>
      <c r="X32" s="190"/>
      <c r="Y32" s="190"/>
      <c r="Z32" s="190"/>
      <c r="AA32" s="190"/>
      <c r="AB32" s="190"/>
      <c r="AC32" s="190"/>
      <c r="AD32" s="190"/>
      <c r="AE32" s="190"/>
    </row>
    <row r="33" spans="1:31" ht="30.75" customHeight="1">
      <c r="A33" s="190"/>
      <c r="B33" s="190"/>
      <c r="C33" s="209"/>
      <c r="D33" s="209"/>
      <c r="E33" s="209"/>
      <c r="F33" s="209"/>
      <c r="G33" s="209"/>
      <c r="H33" s="209"/>
      <c r="I33" s="212"/>
      <c r="J33" s="212"/>
      <c r="K33" s="212"/>
      <c r="L33" s="212"/>
      <c r="M33" s="212"/>
      <c r="N33" s="212"/>
      <c r="O33" s="212"/>
      <c r="P33" s="212"/>
      <c r="Q33" s="212"/>
      <c r="R33" s="249"/>
      <c r="S33" s="249"/>
      <c r="T33" s="241"/>
      <c r="U33" s="241"/>
      <c r="V33" s="241"/>
      <c r="W33" s="241"/>
      <c r="X33" s="190"/>
      <c r="Y33" s="190"/>
      <c r="Z33" s="190"/>
      <c r="AA33" s="190"/>
      <c r="AB33" s="190"/>
      <c r="AC33" s="190"/>
      <c r="AD33" s="190"/>
      <c r="AE33" s="190"/>
    </row>
    <row r="34" spans="1:31" ht="39.75" customHeight="1">
      <c r="A34" s="190"/>
      <c r="B34" s="190"/>
      <c r="C34" s="213"/>
      <c r="D34" s="214"/>
      <c r="E34" s="214"/>
      <c r="F34" s="214"/>
      <c r="G34" s="214"/>
      <c r="H34" s="214"/>
      <c r="I34" s="215"/>
      <c r="J34" s="215"/>
      <c r="K34" s="215"/>
      <c r="L34" s="215"/>
      <c r="M34" s="215"/>
      <c r="N34" s="215"/>
      <c r="O34" s="215"/>
      <c r="P34" s="215"/>
      <c r="Q34" s="215"/>
      <c r="R34" s="250"/>
      <c r="S34" s="250"/>
      <c r="T34" s="241"/>
      <c r="U34" s="241"/>
      <c r="V34" s="241"/>
      <c r="W34" s="241"/>
      <c r="X34" s="190"/>
      <c r="Y34" s="190"/>
      <c r="Z34" s="190"/>
      <c r="AA34" s="190"/>
      <c r="AB34" s="190"/>
      <c r="AC34" s="190"/>
      <c r="AD34" s="190"/>
      <c r="AE34" s="190"/>
    </row>
    <row r="35" spans="1:31" ht="49.5" customHeight="1">
      <c r="A35" s="190"/>
      <c r="B35" s="190"/>
      <c r="C35" s="367" t="s">
        <v>448</v>
      </c>
      <c r="D35" s="368"/>
      <c r="E35" s="216"/>
      <c r="F35" s="217"/>
      <c r="G35" s="218"/>
      <c r="I35" s="215"/>
      <c r="J35" s="215"/>
      <c r="K35" s="215"/>
      <c r="L35" s="215"/>
      <c r="M35" s="215"/>
      <c r="N35" s="215"/>
      <c r="O35" s="215"/>
      <c r="P35" s="215"/>
      <c r="Q35" s="215"/>
      <c r="R35" s="250"/>
      <c r="S35" s="250" t="e">
        <f>#REF!+#REF!+#REF!+#REF!</f>
        <v>#REF!</v>
      </c>
      <c r="T35" s="241"/>
      <c r="U35" s="241"/>
      <c r="V35" s="241"/>
      <c r="W35" s="241"/>
      <c r="X35" s="190"/>
      <c r="Y35" s="190"/>
      <c r="Z35" s="190"/>
      <c r="AA35" s="190"/>
      <c r="AB35" s="190"/>
      <c r="AC35" s="190"/>
      <c r="AD35" s="190"/>
      <c r="AE35" s="190"/>
    </row>
    <row r="36" spans="1:31" ht="49.5" customHeight="1">
      <c r="A36" s="190"/>
      <c r="B36" s="190"/>
      <c r="C36" s="369" t="s">
        <v>447</v>
      </c>
      <c r="D36" s="362"/>
      <c r="E36" s="220"/>
      <c r="F36" s="220"/>
      <c r="G36" s="218"/>
      <c r="H36" s="218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190"/>
      <c r="U36" s="190"/>
      <c r="V36" s="190"/>
      <c r="W36" s="190"/>
      <c r="X36" s="190"/>
      <c r="Y36" s="190"/>
      <c r="Z36" s="190"/>
      <c r="AA36" s="190"/>
      <c r="AB36" s="190"/>
      <c r="AC36" s="190"/>
      <c r="AD36" s="190"/>
      <c r="AE36" s="190"/>
    </row>
    <row r="37" spans="1:31" ht="49.5" customHeight="1">
      <c r="A37" s="190"/>
      <c r="B37" s="190"/>
      <c r="C37" s="219" t="s">
        <v>449</v>
      </c>
      <c r="G37" s="219"/>
      <c r="H37" s="219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190"/>
      <c r="U37" s="190"/>
      <c r="V37" s="190"/>
      <c r="W37" s="190"/>
      <c r="X37" s="190"/>
      <c r="Y37" s="190"/>
      <c r="Z37" s="190"/>
      <c r="AA37" s="190"/>
      <c r="AB37" s="190"/>
      <c r="AC37" s="190"/>
      <c r="AD37" s="190"/>
      <c r="AE37" s="190"/>
    </row>
    <row r="38" spans="1:31" ht="39.75" customHeight="1">
      <c r="A38" s="190"/>
      <c r="B38" s="190"/>
      <c r="C38" s="222"/>
      <c r="D38" s="218"/>
      <c r="E38" s="218"/>
      <c r="F38" s="218"/>
      <c r="G38" s="218"/>
      <c r="H38" s="218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4"/>
      <c r="T38" s="190"/>
      <c r="U38" s="364">
        <f>AA35-U28</f>
        <v>0</v>
      </c>
      <c r="V38" s="365"/>
      <c r="W38" s="364">
        <f>W28</f>
        <v>0</v>
      </c>
      <c r="X38" s="365"/>
      <c r="Y38" s="364" t="s">
        <v>272</v>
      </c>
      <c r="Z38" s="365"/>
      <c r="AA38" s="190"/>
      <c r="AB38" s="190"/>
      <c r="AC38" s="190"/>
      <c r="AD38" s="190"/>
      <c r="AE38" s="190"/>
    </row>
    <row r="39" spans="1:31" ht="39.75" customHeight="1">
      <c r="A39" s="190"/>
      <c r="B39" s="190"/>
      <c r="C39" s="213"/>
      <c r="D39" s="214"/>
      <c r="E39" s="214"/>
      <c r="F39" s="214"/>
      <c r="G39" s="214"/>
      <c r="H39" s="214"/>
      <c r="I39" s="240">
        <f>H28-H30</f>
        <v>-8.6259469389915466E-4</v>
      </c>
      <c r="J39" s="225"/>
      <c r="K39" s="225"/>
      <c r="L39" s="225"/>
      <c r="M39" s="225"/>
      <c r="N39" s="225"/>
      <c r="O39" s="225"/>
      <c r="P39" s="225"/>
      <c r="Q39" s="225"/>
      <c r="R39" s="225"/>
      <c r="S39" s="225"/>
      <c r="T39" s="190"/>
      <c r="U39" s="359">
        <f>AB40/2</f>
        <v>0</v>
      </c>
      <c r="V39" s="360"/>
      <c r="W39" s="359">
        <f>U39</f>
        <v>0</v>
      </c>
      <c r="X39" s="360"/>
      <c r="Y39" s="359">
        <f>Y34</f>
        <v>0</v>
      </c>
      <c r="Z39" s="360"/>
      <c r="AA39" s="190"/>
      <c r="AB39" s="190"/>
      <c r="AC39" s="190"/>
      <c r="AD39" s="190"/>
      <c r="AE39" s="190"/>
    </row>
    <row r="40" spans="1:31" ht="39.75" customHeight="1">
      <c r="A40" s="190"/>
      <c r="B40" s="190"/>
      <c r="C40" s="213"/>
      <c r="D40" s="214"/>
      <c r="E40" s="214"/>
      <c r="F40" s="214"/>
      <c r="G40" s="214"/>
      <c r="H40" s="214"/>
      <c r="I40" s="361"/>
      <c r="J40" s="361"/>
      <c r="K40" s="361"/>
      <c r="L40" s="361"/>
      <c r="M40" s="361"/>
      <c r="N40" s="361"/>
      <c r="O40" s="361"/>
      <c r="P40" s="362"/>
      <c r="Q40" s="362"/>
      <c r="S40" s="226"/>
      <c r="T40" s="190"/>
      <c r="U40" s="359">
        <f>U39+U38</f>
        <v>0</v>
      </c>
      <c r="V40" s="360"/>
      <c r="W40" s="359">
        <f>W39+W38</f>
        <v>0</v>
      </c>
      <c r="X40" s="360"/>
      <c r="Y40" s="359">
        <f>Y39</f>
        <v>0</v>
      </c>
      <c r="Z40" s="360"/>
      <c r="AA40" s="190"/>
      <c r="AB40" s="190"/>
      <c r="AC40" s="190"/>
      <c r="AD40" s="190"/>
      <c r="AE40" s="190"/>
    </row>
    <row r="41" spans="1:31" ht="26.25" customHeight="1">
      <c r="A41" s="190"/>
      <c r="B41" s="190"/>
      <c r="C41" s="190"/>
      <c r="D41" s="190"/>
      <c r="E41" s="190"/>
      <c r="F41" s="190"/>
      <c r="G41" s="190"/>
      <c r="H41" s="190"/>
      <c r="I41" s="361"/>
      <c r="J41" s="361"/>
      <c r="K41" s="361"/>
      <c r="L41" s="361"/>
      <c r="M41" s="361"/>
      <c r="N41" s="361"/>
      <c r="O41" s="361"/>
      <c r="P41" s="362"/>
      <c r="Q41" s="362"/>
      <c r="S41" s="226"/>
      <c r="T41" s="190"/>
      <c r="U41" s="190"/>
      <c r="V41" s="190"/>
      <c r="W41" s="190"/>
      <c r="X41" s="190"/>
      <c r="Y41" s="190"/>
      <c r="Z41" s="190"/>
      <c r="AA41" s="190"/>
      <c r="AB41" s="190"/>
      <c r="AC41" s="190"/>
      <c r="AD41" s="190"/>
      <c r="AE41" s="190"/>
    </row>
    <row r="42" spans="1:31" ht="26.25" customHeight="1">
      <c r="A42" s="190"/>
      <c r="B42" s="190"/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</row>
    <row r="43" spans="1:31" ht="26.25" customHeight="1">
      <c r="A43" s="190"/>
      <c r="B43" s="190"/>
      <c r="C43" s="190"/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0"/>
      <c r="U43" s="190"/>
      <c r="V43" s="190"/>
      <c r="W43" s="190"/>
      <c r="X43" s="190"/>
      <c r="Y43" s="190"/>
      <c r="Z43" s="190"/>
      <c r="AA43" s="190"/>
      <c r="AB43" s="190"/>
      <c r="AC43" s="190"/>
      <c r="AD43" s="190"/>
      <c r="AE43" s="190"/>
    </row>
    <row r="44" spans="1:31" ht="26.25" customHeight="1">
      <c r="A44" s="190"/>
      <c r="B44" s="190"/>
      <c r="C44" s="190"/>
      <c r="D44" s="190"/>
      <c r="E44" s="190"/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0"/>
      <c r="U44" s="190"/>
      <c r="V44" s="190"/>
      <c r="W44" s="190"/>
      <c r="X44" s="190"/>
      <c r="Y44" s="190"/>
      <c r="Z44" s="190"/>
      <c r="AA44" s="190"/>
      <c r="AB44" s="190"/>
      <c r="AC44" s="190"/>
      <c r="AD44" s="190"/>
      <c r="AE44" s="190"/>
    </row>
    <row r="45" spans="1:31" ht="26.25" customHeight="1">
      <c r="A45" s="190"/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</row>
    <row r="46" spans="1:31" ht="26.25" customHeight="1">
      <c r="A46" s="190"/>
      <c r="B46" s="190"/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</row>
    <row r="47" spans="1:31" ht="26.25" customHeight="1">
      <c r="A47" s="190"/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227">
        <v>600000</v>
      </c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  <c r="AE47" s="190"/>
    </row>
    <row r="48" spans="1:31" ht="26.25" customHeight="1">
      <c r="A48" s="190"/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</row>
    <row r="49" spans="1:31" ht="26.25" customHeight="1">
      <c r="A49" s="190"/>
      <c r="B49" s="190"/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</row>
    <row r="50" spans="1:31" ht="26.25" customHeight="1">
      <c r="A50" s="190"/>
      <c r="B50" s="190"/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</row>
    <row r="51" spans="1:31" ht="26.25" customHeight="1">
      <c r="A51" s="190"/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</row>
    <row r="52" spans="1:31" ht="26.25" customHeight="1">
      <c r="A52" s="190"/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</row>
    <row r="53" spans="1:31" ht="26.25" customHeight="1">
      <c r="A53" s="190"/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0"/>
      <c r="U53" s="190"/>
      <c r="V53" s="190"/>
      <c r="W53" s="190"/>
      <c r="X53" s="190"/>
      <c r="Y53" s="190"/>
      <c r="Z53" s="190"/>
      <c r="AA53" s="190"/>
      <c r="AB53" s="190"/>
      <c r="AC53" s="190"/>
      <c r="AD53" s="190"/>
      <c r="AE53" s="190"/>
    </row>
    <row r="54" spans="1:31" ht="26.25" customHeight="1">
      <c r="A54" s="190"/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190"/>
      <c r="Y54" s="190"/>
      <c r="Z54" s="190"/>
      <c r="AA54" s="190"/>
      <c r="AB54" s="190"/>
      <c r="AC54" s="190"/>
      <c r="AD54" s="190"/>
      <c r="AE54" s="190"/>
    </row>
    <row r="55" spans="1:31" ht="26.25" customHeight="1">
      <c r="A55" s="190"/>
      <c r="B55" s="190"/>
      <c r="C55" s="190"/>
      <c r="D55" s="190"/>
      <c r="E55" s="190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0"/>
      <c r="AA55" s="190"/>
      <c r="AB55" s="190"/>
      <c r="AC55" s="190"/>
      <c r="AD55" s="190"/>
      <c r="AE55" s="190"/>
    </row>
    <row r="56" spans="1:31" ht="26.25" customHeight="1">
      <c r="A56" s="190"/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0"/>
      <c r="U56" s="190"/>
      <c r="V56" s="190"/>
      <c r="W56" s="190"/>
      <c r="X56" s="190"/>
      <c r="Y56" s="190"/>
      <c r="Z56" s="190"/>
      <c r="AA56" s="190"/>
      <c r="AB56" s="190"/>
      <c r="AC56" s="190"/>
      <c r="AD56" s="190"/>
      <c r="AE56" s="190"/>
    </row>
    <row r="57" spans="1:31" ht="26.25" customHeight="1">
      <c r="A57" s="190"/>
      <c r="B57" s="190"/>
      <c r="C57" s="190"/>
      <c r="D57" s="190"/>
      <c r="E57" s="190"/>
      <c r="F57" s="190"/>
      <c r="G57" s="190"/>
      <c r="H57" s="190"/>
      <c r="I57" s="190"/>
      <c r="J57" s="190"/>
      <c r="K57" s="190"/>
      <c r="L57" s="190"/>
      <c r="M57" s="190"/>
      <c r="N57" s="190"/>
      <c r="O57" s="190"/>
      <c r="P57" s="190"/>
      <c r="Q57" s="190"/>
      <c r="R57" s="190"/>
      <c r="S57" s="190"/>
      <c r="T57" s="190"/>
      <c r="U57" s="190"/>
      <c r="V57" s="190"/>
      <c r="W57" s="190"/>
      <c r="X57" s="190"/>
      <c r="Y57" s="190"/>
      <c r="Z57" s="190"/>
      <c r="AA57" s="190"/>
      <c r="AB57" s="190"/>
      <c r="AC57" s="190"/>
      <c r="AD57" s="190"/>
      <c r="AE57" s="190"/>
    </row>
    <row r="58" spans="1:31" ht="26.25" customHeight="1">
      <c r="A58" s="190"/>
      <c r="B58" s="190"/>
      <c r="C58" s="190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0"/>
      <c r="U58" s="190"/>
      <c r="V58" s="190"/>
      <c r="W58" s="190"/>
      <c r="X58" s="190"/>
      <c r="Y58" s="190"/>
      <c r="Z58" s="190"/>
      <c r="AA58" s="190"/>
      <c r="AB58" s="190"/>
      <c r="AC58" s="190"/>
      <c r="AD58" s="190"/>
      <c r="AE58" s="190"/>
    </row>
    <row r="59" spans="1:31" ht="26.25" customHeight="1">
      <c r="A59" s="190"/>
      <c r="B59" s="190"/>
      <c r="C59" s="190"/>
      <c r="D59" s="190"/>
      <c r="E59" s="190"/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0"/>
      <c r="U59" s="190"/>
      <c r="V59" s="190"/>
      <c r="W59" s="190"/>
      <c r="X59" s="190"/>
      <c r="Y59" s="190"/>
      <c r="Z59" s="190"/>
      <c r="AA59" s="190"/>
      <c r="AB59" s="190"/>
      <c r="AC59" s="190"/>
      <c r="AD59" s="190"/>
      <c r="AE59" s="190"/>
    </row>
    <row r="60" spans="1:31" ht="26.25" customHeight="1">
      <c r="A60" s="190"/>
      <c r="B60" s="190"/>
      <c r="C60" s="190"/>
      <c r="D60" s="190"/>
      <c r="E60" s="190"/>
      <c r="F60" s="190"/>
      <c r="G60" s="190"/>
      <c r="H60" s="190"/>
      <c r="I60" s="190"/>
      <c r="J60" s="190"/>
      <c r="K60" s="190"/>
      <c r="L60" s="190"/>
      <c r="M60" s="190"/>
      <c r="N60" s="190"/>
      <c r="O60" s="190"/>
      <c r="P60" s="190"/>
      <c r="Q60" s="190"/>
      <c r="R60" s="190"/>
      <c r="S60" s="190"/>
      <c r="T60" s="190"/>
      <c r="U60" s="190"/>
      <c r="V60" s="190"/>
      <c r="W60" s="190"/>
      <c r="X60" s="190"/>
      <c r="Y60" s="190"/>
      <c r="Z60" s="190"/>
      <c r="AA60" s="190"/>
      <c r="AB60" s="190"/>
      <c r="AC60" s="190"/>
      <c r="AD60" s="190"/>
      <c r="AE60" s="190"/>
    </row>
    <row r="61" spans="1:31" ht="26.25" customHeight="1">
      <c r="A61" s="190"/>
      <c r="B61" s="190"/>
      <c r="C61" s="190"/>
      <c r="D61" s="190"/>
      <c r="E61" s="190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0"/>
      <c r="U61" s="190"/>
      <c r="V61" s="190"/>
      <c r="W61" s="190"/>
      <c r="X61" s="190"/>
      <c r="Y61" s="190"/>
      <c r="Z61" s="190"/>
      <c r="AA61" s="190"/>
      <c r="AB61" s="190"/>
      <c r="AC61" s="190"/>
      <c r="AD61" s="190"/>
      <c r="AE61" s="190"/>
    </row>
    <row r="62" spans="1:31" ht="26.25" customHeight="1">
      <c r="A62" s="190"/>
      <c r="B62" s="190"/>
      <c r="C62" s="190"/>
      <c r="D62" s="190"/>
      <c r="E62" s="190"/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 s="190"/>
      <c r="R62" s="190"/>
      <c r="S62" s="190"/>
      <c r="T62" s="190"/>
      <c r="U62" s="190"/>
      <c r="V62" s="190"/>
      <c r="W62" s="190"/>
      <c r="X62" s="190"/>
      <c r="Y62" s="190"/>
      <c r="Z62" s="190"/>
      <c r="AA62" s="190"/>
      <c r="AB62" s="190"/>
      <c r="AC62" s="190"/>
      <c r="AD62" s="190"/>
      <c r="AE62" s="190"/>
    </row>
    <row r="63" spans="1:31" ht="26.25" customHeight="1">
      <c r="A63" s="190"/>
      <c r="B63" s="190"/>
      <c r="C63" s="190"/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0"/>
      <c r="R63" s="190"/>
      <c r="S63" s="190"/>
      <c r="T63" s="190"/>
      <c r="U63" s="190"/>
      <c r="V63" s="190"/>
      <c r="W63" s="190"/>
      <c r="X63" s="190"/>
      <c r="Y63" s="190"/>
      <c r="Z63" s="190"/>
      <c r="AA63" s="190"/>
      <c r="AB63" s="190"/>
      <c r="AC63" s="190"/>
      <c r="AD63" s="190"/>
      <c r="AE63" s="190"/>
    </row>
    <row r="64" spans="1:31" ht="26.25" customHeight="1">
      <c r="A64" s="190"/>
      <c r="B64" s="190"/>
      <c r="C64" s="190"/>
      <c r="D64" s="190"/>
      <c r="E64" s="190"/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0"/>
      <c r="U64" s="190"/>
      <c r="V64" s="190"/>
      <c r="W64" s="190"/>
      <c r="X64" s="190"/>
      <c r="Y64" s="190"/>
      <c r="Z64" s="190"/>
      <c r="AA64" s="190"/>
      <c r="AB64" s="190"/>
      <c r="AC64" s="190"/>
      <c r="AD64" s="190"/>
      <c r="AE64" s="190"/>
    </row>
    <row r="65" spans="1:31" ht="26.25" customHeight="1">
      <c r="A65" s="190"/>
      <c r="B65" s="190"/>
      <c r="C65" s="190"/>
      <c r="D65" s="190"/>
      <c r="E65" s="190"/>
      <c r="F65" s="190"/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0"/>
      <c r="U65" s="190"/>
      <c r="V65" s="190"/>
      <c r="W65" s="190"/>
      <c r="X65" s="190"/>
      <c r="Y65" s="190"/>
      <c r="Z65" s="190"/>
      <c r="AA65" s="190"/>
      <c r="AB65" s="190"/>
      <c r="AC65" s="190"/>
      <c r="AD65" s="190"/>
      <c r="AE65" s="190"/>
    </row>
    <row r="66" spans="1:31" ht="26.25" customHeight="1">
      <c r="A66" s="190"/>
      <c r="B66" s="190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190"/>
      <c r="S66" s="190"/>
      <c r="T66" s="190"/>
      <c r="U66" s="190"/>
      <c r="V66" s="190"/>
      <c r="W66" s="190"/>
      <c r="X66" s="190"/>
      <c r="Y66" s="190"/>
      <c r="Z66" s="190"/>
      <c r="AA66" s="190"/>
      <c r="AB66" s="190"/>
      <c r="AC66" s="190"/>
      <c r="AD66" s="190"/>
      <c r="AE66" s="190"/>
    </row>
    <row r="67" spans="1:31" ht="26.25" customHeight="1">
      <c r="A67" s="190"/>
      <c r="B67" s="190"/>
      <c r="C67" s="190"/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90"/>
      <c r="P67" s="190"/>
      <c r="Q67" s="190"/>
      <c r="R67" s="190"/>
      <c r="S67" s="190"/>
      <c r="T67" s="190"/>
      <c r="U67" s="190"/>
      <c r="V67" s="190"/>
      <c r="W67" s="190"/>
      <c r="X67" s="190"/>
      <c r="Y67" s="190"/>
      <c r="Z67" s="190"/>
      <c r="AA67" s="190"/>
      <c r="AB67" s="190"/>
      <c r="AC67" s="190"/>
      <c r="AD67" s="190"/>
      <c r="AE67" s="190"/>
    </row>
    <row r="68" spans="1:31" ht="26.25" customHeight="1">
      <c r="A68" s="190"/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0"/>
      <c r="U68" s="190"/>
      <c r="V68" s="190"/>
      <c r="W68" s="190"/>
      <c r="X68" s="190"/>
      <c r="Y68" s="190"/>
      <c r="Z68" s="190"/>
      <c r="AA68" s="190"/>
      <c r="AB68" s="190"/>
      <c r="AC68" s="190"/>
      <c r="AD68" s="190"/>
      <c r="AE68" s="190"/>
    </row>
    <row r="69" spans="1:31" ht="26.25" customHeight="1">
      <c r="A69" s="190"/>
      <c r="B69" s="190"/>
      <c r="C69" s="190"/>
      <c r="D69" s="190" t="s">
        <v>441</v>
      </c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0"/>
      <c r="P69" s="190"/>
      <c r="Q69" s="190"/>
      <c r="R69" s="190"/>
      <c r="S69" s="190"/>
      <c r="T69" s="190"/>
      <c r="U69" s="190"/>
      <c r="V69" s="190"/>
      <c r="W69" s="190"/>
      <c r="X69" s="190"/>
      <c r="Y69" s="190"/>
      <c r="Z69" s="190"/>
      <c r="AA69" s="190"/>
      <c r="AB69" s="190"/>
      <c r="AC69" s="190"/>
      <c r="AD69" s="190"/>
      <c r="AE69" s="190"/>
    </row>
    <row r="70" spans="1:31" ht="26.25" customHeight="1">
      <c r="A70" s="190"/>
      <c r="B70" s="190"/>
      <c r="C70" s="213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190"/>
      <c r="S70" s="190"/>
      <c r="T70" s="190"/>
      <c r="U70" s="190"/>
      <c r="V70" s="190"/>
      <c r="W70" s="190"/>
      <c r="X70" s="190"/>
      <c r="Y70" s="190"/>
      <c r="Z70" s="190"/>
      <c r="AA70" s="190"/>
      <c r="AB70" s="190"/>
      <c r="AC70" s="190"/>
      <c r="AD70" s="190"/>
      <c r="AE70" s="190"/>
    </row>
    <row r="71" spans="1:31" ht="26.25" customHeight="1">
      <c r="A71" s="190"/>
      <c r="B71" s="190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0"/>
      <c r="P71" s="190"/>
      <c r="Q71" s="190"/>
      <c r="R71" s="190"/>
      <c r="S71" s="190"/>
      <c r="T71" s="190"/>
      <c r="U71" s="190"/>
      <c r="V71" s="190"/>
      <c r="W71" s="190"/>
      <c r="X71" s="190"/>
      <c r="Y71" s="190"/>
      <c r="Z71" s="190"/>
      <c r="AA71" s="190"/>
      <c r="AB71" s="190"/>
      <c r="AC71" s="190"/>
      <c r="AD71" s="190"/>
      <c r="AE71" s="190"/>
    </row>
    <row r="72" spans="1:31" ht="26.25" customHeight="1">
      <c r="A72" s="190"/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190"/>
      <c r="S72" s="190"/>
      <c r="T72" s="190"/>
      <c r="U72" s="190"/>
      <c r="V72" s="190"/>
      <c r="W72" s="190"/>
      <c r="X72" s="190"/>
      <c r="Y72" s="190"/>
      <c r="Z72" s="190"/>
      <c r="AA72" s="190"/>
      <c r="AB72" s="190"/>
      <c r="AC72" s="190"/>
      <c r="AD72" s="190"/>
      <c r="AE72" s="190"/>
    </row>
    <row r="73" spans="1:31" ht="26.25" customHeight="1">
      <c r="A73" s="190"/>
      <c r="B73" s="190"/>
      <c r="C73" s="190"/>
      <c r="D73" s="213"/>
      <c r="E73" s="213"/>
      <c r="F73" s="213"/>
      <c r="G73" s="213"/>
      <c r="H73" s="213"/>
      <c r="I73" s="190"/>
      <c r="J73" s="190"/>
      <c r="K73" s="190"/>
      <c r="L73" s="190"/>
      <c r="M73" s="190"/>
      <c r="N73" s="190"/>
      <c r="O73" s="190"/>
      <c r="P73" s="190"/>
      <c r="Q73" s="190"/>
      <c r="R73" s="190"/>
      <c r="S73" s="190"/>
      <c r="T73" s="190"/>
      <c r="U73" s="190"/>
      <c r="V73" s="190"/>
      <c r="W73" s="190"/>
      <c r="X73" s="190"/>
      <c r="Y73" s="190"/>
      <c r="Z73" s="190"/>
      <c r="AA73" s="190"/>
      <c r="AB73" s="190"/>
      <c r="AC73" s="190"/>
      <c r="AD73" s="190"/>
      <c r="AE73" s="190"/>
    </row>
    <row r="74" spans="1:31" ht="26.25" customHeight="1">
      <c r="A74" s="190"/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190"/>
      <c r="S74" s="190"/>
      <c r="T74" s="190"/>
      <c r="U74" s="190"/>
      <c r="V74" s="190"/>
      <c r="W74" s="190"/>
      <c r="X74" s="190"/>
      <c r="Y74" s="190"/>
      <c r="Z74" s="190"/>
      <c r="AA74" s="190"/>
      <c r="AB74" s="190"/>
      <c r="AC74" s="190"/>
      <c r="AD74" s="190"/>
      <c r="AE74" s="190"/>
    </row>
    <row r="75" spans="1:31" ht="26.25" customHeight="1">
      <c r="A75" s="190"/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190"/>
      <c r="S75" s="190"/>
      <c r="T75" s="190"/>
      <c r="U75" s="190"/>
      <c r="V75" s="190"/>
      <c r="W75" s="190"/>
      <c r="X75" s="190"/>
      <c r="Y75" s="190"/>
      <c r="Z75" s="190"/>
      <c r="AA75" s="190"/>
      <c r="AB75" s="190"/>
      <c r="AC75" s="190"/>
      <c r="AD75" s="190"/>
      <c r="AE75" s="190"/>
    </row>
    <row r="76" spans="1:31" ht="26.25" customHeight="1">
      <c r="A76" s="190"/>
      <c r="B76" s="190"/>
      <c r="C76" s="190"/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0"/>
      <c r="U76" s="190"/>
      <c r="V76" s="190"/>
      <c r="W76" s="190"/>
      <c r="X76" s="190"/>
      <c r="Y76" s="190"/>
      <c r="Z76" s="190"/>
      <c r="AA76" s="190"/>
      <c r="AB76" s="190"/>
      <c r="AC76" s="190"/>
      <c r="AD76" s="190"/>
      <c r="AE76" s="190"/>
    </row>
    <row r="77" spans="1:31" ht="26.25" customHeight="1">
      <c r="A77" s="190"/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0"/>
      <c r="U77" s="190"/>
      <c r="V77" s="190"/>
      <c r="W77" s="190"/>
      <c r="X77" s="190"/>
      <c r="Y77" s="190"/>
      <c r="Z77" s="190"/>
      <c r="AA77" s="190"/>
      <c r="AB77" s="190"/>
      <c r="AC77" s="190"/>
      <c r="AD77" s="190"/>
      <c r="AE77" s="190"/>
    </row>
    <row r="78" spans="1:31" ht="26.25" customHeight="1">
      <c r="A78" s="190"/>
      <c r="B78" s="190"/>
      <c r="C78" s="190"/>
      <c r="D78" s="190"/>
      <c r="E78" s="190"/>
      <c r="F78" s="190"/>
      <c r="G78" s="190"/>
      <c r="H78" s="190"/>
      <c r="I78" s="190"/>
      <c r="J78" s="190"/>
      <c r="K78" s="190"/>
      <c r="L78" s="190"/>
      <c r="M78" s="190"/>
      <c r="N78" s="190"/>
      <c r="O78" s="190"/>
      <c r="P78" s="190"/>
      <c r="Q78" s="190"/>
      <c r="R78" s="190"/>
      <c r="S78" s="190"/>
      <c r="T78" s="190"/>
      <c r="U78" s="190"/>
      <c r="V78" s="190"/>
      <c r="W78" s="190"/>
      <c r="X78" s="190"/>
      <c r="Y78" s="190"/>
      <c r="Z78" s="190"/>
      <c r="AA78" s="190"/>
      <c r="AB78" s="190"/>
      <c r="AC78" s="190"/>
      <c r="AD78" s="190"/>
      <c r="AE78" s="190"/>
    </row>
    <row r="79" spans="1:31" ht="26.25" customHeight="1">
      <c r="A79" s="190"/>
      <c r="B79" s="190"/>
      <c r="C79" s="190"/>
      <c r="D79" s="190"/>
      <c r="E79" s="190"/>
      <c r="F79" s="190"/>
      <c r="G79" s="190"/>
      <c r="H79" s="190"/>
      <c r="I79" s="190"/>
      <c r="J79" s="190"/>
      <c r="K79" s="190"/>
      <c r="L79" s="190"/>
      <c r="M79" s="190"/>
      <c r="N79" s="190"/>
      <c r="O79" s="190"/>
      <c r="P79" s="190"/>
      <c r="Q79" s="190"/>
      <c r="R79" s="190"/>
      <c r="S79" s="190"/>
      <c r="T79" s="190"/>
      <c r="U79" s="190"/>
      <c r="V79" s="190"/>
      <c r="W79" s="190"/>
      <c r="X79" s="190"/>
      <c r="Y79" s="190"/>
      <c r="Z79" s="190"/>
      <c r="AA79" s="190"/>
      <c r="AB79" s="190"/>
      <c r="AC79" s="190"/>
      <c r="AD79" s="190"/>
      <c r="AE79" s="190"/>
    </row>
    <row r="80" spans="1:31" ht="26.25" customHeight="1">
      <c r="A80" s="190"/>
      <c r="B80" s="190"/>
      <c r="C80" s="190"/>
      <c r="D80" s="190"/>
      <c r="E80" s="190"/>
      <c r="F80" s="190"/>
      <c r="G80" s="190"/>
      <c r="H80" s="190"/>
      <c r="I80" s="190"/>
      <c r="J80" s="190"/>
      <c r="K80" s="190"/>
      <c r="L80" s="190"/>
      <c r="M80" s="190"/>
      <c r="N80" s="190"/>
      <c r="O80" s="190"/>
      <c r="P80" s="190"/>
      <c r="Q80" s="190"/>
      <c r="R80" s="190"/>
      <c r="S80" s="190"/>
      <c r="T80" s="190"/>
      <c r="U80" s="190"/>
      <c r="V80" s="190"/>
      <c r="W80" s="190"/>
      <c r="X80" s="190"/>
      <c r="Y80" s="190"/>
      <c r="Z80" s="190"/>
      <c r="AA80" s="190"/>
      <c r="AB80" s="190"/>
      <c r="AC80" s="190"/>
      <c r="AD80" s="190"/>
      <c r="AE80" s="190"/>
    </row>
    <row r="81" spans="1:31" ht="26.25" customHeight="1">
      <c r="A81" s="190"/>
      <c r="B81" s="190"/>
      <c r="C81" s="190"/>
      <c r="D81" s="190"/>
      <c r="E81" s="190"/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P81" s="190"/>
      <c r="Q81" s="190"/>
      <c r="R81" s="190"/>
      <c r="S81" s="190"/>
      <c r="T81" s="190"/>
      <c r="U81" s="190"/>
      <c r="V81" s="190"/>
      <c r="W81" s="190"/>
      <c r="X81" s="190"/>
      <c r="Y81" s="190"/>
      <c r="Z81" s="190"/>
      <c r="AA81" s="190"/>
      <c r="AB81" s="190"/>
      <c r="AC81" s="190"/>
      <c r="AD81" s="190"/>
      <c r="AE81" s="190"/>
    </row>
    <row r="82" spans="1:31" ht="26.25" customHeight="1">
      <c r="A82" s="190"/>
      <c r="B82" s="190"/>
      <c r="C82" s="190"/>
      <c r="D82" s="190"/>
      <c r="E82" s="190"/>
      <c r="F82" s="190"/>
      <c r="G82" s="190"/>
      <c r="H82" s="190"/>
      <c r="I82" s="190"/>
      <c r="J82" s="190"/>
      <c r="K82" s="190"/>
      <c r="L82" s="190"/>
      <c r="M82" s="190"/>
      <c r="N82" s="190"/>
      <c r="O82" s="190"/>
      <c r="P82" s="190"/>
      <c r="Q82" s="190"/>
      <c r="R82" s="190"/>
      <c r="S82" s="190"/>
      <c r="T82" s="190"/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</row>
    <row r="83" spans="1:31" ht="26.25" customHeight="1">
      <c r="A83" s="190"/>
      <c r="B83" s="190"/>
      <c r="C83" s="190"/>
      <c r="D83" s="190"/>
      <c r="E83" s="190"/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P83" s="190"/>
      <c r="Q83" s="190"/>
      <c r="R83" s="190"/>
      <c r="S83" s="190"/>
      <c r="T83" s="190"/>
      <c r="U83" s="190"/>
      <c r="V83" s="190"/>
      <c r="W83" s="190"/>
      <c r="X83" s="190"/>
      <c r="Y83" s="190"/>
      <c r="Z83" s="190"/>
      <c r="AA83" s="190"/>
      <c r="AB83" s="190"/>
      <c r="AC83" s="190"/>
      <c r="AD83" s="190"/>
      <c r="AE83" s="190"/>
    </row>
    <row r="84" spans="1:31" ht="26.25" customHeight="1">
      <c r="A84" s="190"/>
      <c r="B84" s="190"/>
      <c r="C84" s="190"/>
      <c r="D84" s="190"/>
      <c r="E84" s="190"/>
      <c r="F84" s="190"/>
      <c r="G84" s="190"/>
      <c r="H84" s="190"/>
      <c r="I84" s="190"/>
      <c r="J84" s="190"/>
      <c r="K84" s="190"/>
      <c r="L84" s="190"/>
      <c r="M84" s="190"/>
      <c r="N84" s="190"/>
      <c r="O84" s="190"/>
      <c r="P84" s="190"/>
      <c r="Q84" s="190"/>
      <c r="R84" s="190"/>
      <c r="S84" s="190"/>
      <c r="T84" s="190"/>
      <c r="U84" s="190"/>
      <c r="V84" s="190"/>
      <c r="W84" s="190"/>
      <c r="X84" s="190"/>
      <c r="Y84" s="190"/>
      <c r="Z84" s="190"/>
      <c r="AA84" s="190"/>
      <c r="AB84" s="190"/>
      <c r="AC84" s="190"/>
      <c r="AD84" s="190"/>
      <c r="AE84" s="190"/>
    </row>
    <row r="85" spans="1:31" ht="26.25" customHeight="1">
      <c r="A85" s="190"/>
      <c r="B85" s="190"/>
      <c r="C85" s="190"/>
      <c r="D85" s="190"/>
      <c r="E85" s="190"/>
      <c r="F85" s="190"/>
      <c r="G85" s="190"/>
      <c r="H85" s="190"/>
      <c r="I85" s="190"/>
      <c r="J85" s="190"/>
      <c r="K85" s="190"/>
      <c r="L85" s="190"/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</row>
    <row r="86" spans="1:31" ht="26.25" customHeight="1">
      <c r="A86" s="190"/>
      <c r="B86" s="190"/>
      <c r="C86" s="190"/>
      <c r="D86" s="190"/>
      <c r="E86" s="190"/>
      <c r="F86" s="190"/>
      <c r="G86" s="190"/>
      <c r="H86" s="190"/>
      <c r="I86" s="190"/>
      <c r="J86" s="190"/>
      <c r="K86" s="190"/>
      <c r="L86" s="190"/>
      <c r="M86" s="190"/>
      <c r="N86" s="190"/>
      <c r="O86" s="190"/>
      <c r="P86" s="190"/>
      <c r="Q86" s="190"/>
      <c r="R86" s="190"/>
      <c r="S86" s="190"/>
      <c r="T86" s="190"/>
      <c r="U86" s="190"/>
      <c r="V86" s="190"/>
      <c r="W86" s="190"/>
      <c r="X86" s="190"/>
      <c r="Y86" s="190"/>
      <c r="Z86" s="190"/>
      <c r="AA86" s="190"/>
      <c r="AB86" s="190"/>
      <c r="AC86" s="190"/>
      <c r="AD86" s="190"/>
      <c r="AE86" s="190"/>
    </row>
    <row r="87" spans="1:31" ht="26.25" customHeight="1">
      <c r="A87" s="190"/>
      <c r="B87" s="190"/>
      <c r="C87" s="190"/>
      <c r="D87" s="190"/>
      <c r="E87" s="190"/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P87" s="190"/>
      <c r="Q87" s="190"/>
      <c r="R87" s="190"/>
      <c r="S87" s="190"/>
      <c r="T87" s="190"/>
      <c r="U87" s="190"/>
      <c r="V87" s="190"/>
      <c r="W87" s="190"/>
      <c r="X87" s="190"/>
      <c r="Y87" s="190"/>
      <c r="Z87" s="190"/>
      <c r="AA87" s="190"/>
      <c r="AB87" s="190"/>
      <c r="AC87" s="190"/>
      <c r="AD87" s="190"/>
      <c r="AE87" s="190"/>
    </row>
    <row r="88" spans="1:31" ht="26.25" customHeight="1">
      <c r="A88" s="190"/>
      <c r="B88" s="190"/>
      <c r="C88" s="190"/>
      <c r="D88" s="190"/>
      <c r="E88" s="190"/>
      <c r="F88" s="190"/>
      <c r="G88" s="190"/>
      <c r="H88" s="190"/>
      <c r="I88" s="190"/>
      <c r="J88" s="190"/>
      <c r="K88" s="190"/>
      <c r="L88" s="190"/>
      <c r="M88" s="190"/>
      <c r="N88" s="190"/>
      <c r="O88" s="190"/>
      <c r="P88" s="190"/>
      <c r="Q88" s="190"/>
      <c r="R88" s="190"/>
      <c r="S88" s="190"/>
      <c r="T88" s="190"/>
      <c r="U88" s="190"/>
      <c r="V88" s="190"/>
      <c r="W88" s="190"/>
      <c r="X88" s="190"/>
      <c r="Y88" s="190"/>
      <c r="Z88" s="190"/>
      <c r="AA88" s="190"/>
      <c r="AB88" s="190"/>
      <c r="AC88" s="190"/>
      <c r="AD88" s="190"/>
      <c r="AE88" s="190"/>
    </row>
    <row r="89" spans="1:31" ht="26.25" customHeight="1">
      <c r="A89" s="190"/>
      <c r="B89" s="190"/>
      <c r="C89" s="190"/>
      <c r="D89" s="190"/>
      <c r="E89" s="190"/>
      <c r="F89" s="190"/>
      <c r="G89" s="190"/>
      <c r="H89" s="190"/>
      <c r="I89" s="190"/>
      <c r="J89" s="190"/>
      <c r="K89" s="190"/>
      <c r="L89" s="190"/>
      <c r="M89" s="190"/>
      <c r="N89" s="190"/>
      <c r="O89" s="190"/>
      <c r="P89" s="190"/>
      <c r="Q89" s="190"/>
      <c r="R89" s="190"/>
      <c r="S89" s="190"/>
      <c r="T89" s="190"/>
      <c r="U89" s="190"/>
      <c r="V89" s="190"/>
      <c r="W89" s="190"/>
      <c r="X89" s="190"/>
      <c r="Y89" s="190"/>
      <c r="Z89" s="190"/>
      <c r="AA89" s="190"/>
      <c r="AB89" s="190"/>
      <c r="AC89" s="190"/>
      <c r="AD89" s="190"/>
      <c r="AE89" s="190"/>
    </row>
    <row r="90" spans="1:31" ht="26.25" customHeight="1">
      <c r="A90" s="190"/>
      <c r="B90" s="190"/>
      <c r="C90" s="190"/>
      <c r="D90" s="190"/>
      <c r="E90" s="190"/>
      <c r="F90" s="190"/>
      <c r="G90" s="190"/>
      <c r="H90" s="190"/>
      <c r="I90" s="190"/>
      <c r="J90" s="190"/>
      <c r="K90" s="190"/>
      <c r="L90" s="190"/>
      <c r="M90" s="190"/>
      <c r="N90" s="190"/>
      <c r="O90" s="190"/>
      <c r="P90" s="190"/>
      <c r="Q90" s="190"/>
      <c r="R90" s="190"/>
      <c r="S90" s="190"/>
      <c r="T90" s="190"/>
      <c r="U90" s="190"/>
      <c r="V90" s="190"/>
      <c r="W90" s="190"/>
      <c r="X90" s="190"/>
      <c r="Y90" s="190"/>
      <c r="Z90" s="190"/>
      <c r="AA90" s="190"/>
      <c r="AB90" s="190"/>
      <c r="AC90" s="190"/>
      <c r="AD90" s="190"/>
      <c r="AE90" s="190"/>
    </row>
    <row r="91" spans="1:31" ht="26.25" customHeight="1">
      <c r="A91" s="190"/>
      <c r="B91" s="190"/>
      <c r="C91" s="190"/>
      <c r="D91" s="190"/>
      <c r="E91" s="190"/>
      <c r="F91" s="190"/>
      <c r="G91" s="190"/>
      <c r="H91" s="190"/>
      <c r="I91" s="190"/>
      <c r="J91" s="190"/>
      <c r="K91" s="190"/>
      <c r="L91" s="190"/>
      <c r="M91" s="190"/>
      <c r="N91" s="190"/>
      <c r="O91" s="190"/>
      <c r="P91" s="190"/>
      <c r="Q91" s="190"/>
      <c r="R91" s="190"/>
      <c r="S91" s="190"/>
      <c r="T91" s="190"/>
      <c r="U91" s="190"/>
      <c r="V91" s="190"/>
      <c r="W91" s="190"/>
      <c r="X91" s="190"/>
      <c r="Y91" s="190"/>
      <c r="Z91" s="190"/>
      <c r="AA91" s="190"/>
      <c r="AB91" s="190"/>
      <c r="AC91" s="190"/>
      <c r="AD91" s="190"/>
      <c r="AE91" s="190"/>
    </row>
    <row r="92" spans="1:31" ht="26.25" customHeight="1">
      <c r="A92" s="190"/>
      <c r="B92" s="190"/>
      <c r="C92" s="190"/>
      <c r="D92" s="190"/>
      <c r="E92" s="190"/>
      <c r="F92" s="190"/>
      <c r="G92" s="190"/>
      <c r="H92" s="190"/>
      <c r="I92" s="190"/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</row>
    <row r="93" spans="1:31" ht="26.25" customHeight="1">
      <c r="A93" s="190"/>
      <c r="B93" s="190"/>
      <c r="C93" s="190"/>
      <c r="D93" s="190"/>
      <c r="E93" s="190"/>
      <c r="F93" s="190"/>
      <c r="G93" s="190"/>
      <c r="H93" s="190"/>
      <c r="I93" s="190"/>
      <c r="J93" s="190"/>
      <c r="K93" s="190"/>
      <c r="L93" s="190"/>
      <c r="M93" s="190"/>
      <c r="N93" s="190"/>
      <c r="O93" s="190"/>
      <c r="P93" s="190"/>
      <c r="Q93" s="190"/>
      <c r="R93" s="190"/>
      <c r="S93" s="190"/>
      <c r="T93" s="190"/>
      <c r="U93" s="190"/>
      <c r="V93" s="190"/>
      <c r="W93" s="190"/>
      <c r="X93" s="190"/>
      <c r="Y93" s="190"/>
      <c r="Z93" s="190"/>
      <c r="AA93" s="190"/>
      <c r="AB93" s="190"/>
      <c r="AC93" s="190"/>
      <c r="AD93" s="190"/>
      <c r="AE93" s="190"/>
    </row>
    <row r="94" spans="1:31" ht="26.25" customHeight="1">
      <c r="A94" s="190"/>
      <c r="B94" s="190"/>
      <c r="C94" s="190"/>
      <c r="D94" s="190"/>
      <c r="E94" s="190"/>
      <c r="F94" s="190"/>
      <c r="G94" s="190"/>
      <c r="H94" s="190"/>
      <c r="I94" s="190"/>
      <c r="J94" s="190"/>
      <c r="K94" s="190"/>
      <c r="L94" s="190"/>
      <c r="M94" s="190"/>
      <c r="N94" s="190"/>
      <c r="O94" s="190"/>
      <c r="P94" s="190"/>
      <c r="Q94" s="190"/>
      <c r="R94" s="190"/>
      <c r="S94" s="190"/>
      <c r="T94" s="190"/>
      <c r="U94" s="190"/>
      <c r="V94" s="190"/>
      <c r="W94" s="190"/>
      <c r="X94" s="190"/>
      <c r="Y94" s="190"/>
      <c r="Z94" s="190"/>
      <c r="AA94" s="190"/>
      <c r="AB94" s="190"/>
      <c r="AC94" s="190"/>
      <c r="AD94" s="190"/>
      <c r="AE94" s="190"/>
    </row>
    <row r="95" spans="1:31" ht="26.25" customHeight="1">
      <c r="A95" s="190"/>
      <c r="B95" s="190"/>
      <c r="C95" s="190"/>
      <c r="D95" s="190"/>
      <c r="E95" s="190"/>
      <c r="F95" s="190"/>
      <c r="G95" s="190"/>
      <c r="H95" s="190"/>
      <c r="I95" s="190"/>
      <c r="J95" s="190"/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</row>
    <row r="96" spans="1:31" ht="26.25" customHeight="1">
      <c r="A96" s="190"/>
      <c r="B96" s="190"/>
      <c r="C96" s="190"/>
      <c r="D96" s="190"/>
      <c r="E96" s="190"/>
      <c r="F96" s="190"/>
      <c r="G96" s="190"/>
      <c r="H96" s="190"/>
      <c r="I96" s="190"/>
      <c r="J96" s="190"/>
      <c r="K96" s="190"/>
      <c r="L96" s="190"/>
      <c r="M96" s="190"/>
      <c r="N96" s="190"/>
      <c r="O96" s="190"/>
      <c r="P96" s="190"/>
      <c r="Q96" s="190"/>
      <c r="R96" s="190"/>
      <c r="S96" s="190"/>
      <c r="T96" s="190"/>
      <c r="U96" s="190"/>
      <c r="V96" s="190"/>
      <c r="W96" s="190"/>
      <c r="X96" s="190"/>
      <c r="Y96" s="190"/>
      <c r="Z96" s="190"/>
      <c r="AA96" s="190"/>
      <c r="AB96" s="190"/>
      <c r="AC96" s="190"/>
      <c r="AD96" s="190"/>
      <c r="AE96" s="190"/>
    </row>
    <row r="97" spans="1:31" ht="26.25" customHeight="1">
      <c r="A97" s="190"/>
      <c r="B97" s="190"/>
      <c r="C97" s="190"/>
      <c r="D97" s="190"/>
      <c r="E97" s="190"/>
      <c r="F97" s="190"/>
      <c r="G97" s="190"/>
      <c r="H97" s="190"/>
      <c r="I97" s="190"/>
      <c r="J97" s="190"/>
      <c r="K97" s="190"/>
      <c r="L97" s="190"/>
      <c r="M97" s="190"/>
      <c r="N97" s="190"/>
      <c r="O97" s="190"/>
      <c r="P97" s="190"/>
      <c r="Q97" s="190"/>
      <c r="R97" s="190"/>
      <c r="S97" s="190"/>
      <c r="T97" s="190"/>
      <c r="U97" s="190"/>
      <c r="V97" s="190"/>
      <c r="W97" s="190"/>
      <c r="X97" s="190"/>
      <c r="Y97" s="190"/>
      <c r="Z97" s="190"/>
      <c r="AA97" s="190"/>
      <c r="AB97" s="190"/>
      <c r="AC97" s="190"/>
      <c r="AD97" s="190"/>
      <c r="AE97" s="190"/>
    </row>
    <row r="98" spans="1:31" ht="26.25" customHeight="1">
      <c r="A98" s="190"/>
      <c r="B98" s="190"/>
      <c r="C98" s="190"/>
      <c r="D98" s="190"/>
      <c r="E98" s="190"/>
      <c r="F98" s="190"/>
      <c r="G98" s="190"/>
      <c r="H98" s="190"/>
      <c r="I98" s="190"/>
      <c r="J98" s="190"/>
      <c r="K98" s="190"/>
      <c r="L98" s="190"/>
      <c r="M98" s="190"/>
      <c r="N98" s="190"/>
      <c r="O98" s="190"/>
      <c r="P98" s="190"/>
      <c r="Q98" s="190"/>
      <c r="R98" s="190"/>
      <c r="S98" s="190"/>
      <c r="T98" s="190"/>
      <c r="U98" s="190"/>
      <c r="V98" s="190"/>
      <c r="W98" s="190"/>
      <c r="X98" s="190"/>
      <c r="Y98" s="190"/>
      <c r="Z98" s="190"/>
      <c r="AA98" s="190"/>
      <c r="AB98" s="190"/>
      <c r="AC98" s="190"/>
      <c r="AD98" s="190"/>
      <c r="AE98" s="190"/>
    </row>
    <row r="99" spans="1:31" ht="26.25" customHeight="1">
      <c r="A99" s="190"/>
      <c r="B99" s="190"/>
      <c r="C99" s="190"/>
      <c r="D99" s="190"/>
      <c r="E99" s="190"/>
      <c r="F99" s="190"/>
      <c r="G99" s="190"/>
      <c r="H99" s="190"/>
      <c r="I99" s="190"/>
      <c r="J99" s="190"/>
      <c r="K99" s="190"/>
      <c r="L99" s="190"/>
      <c r="M99" s="190"/>
      <c r="N99" s="190"/>
      <c r="O99" s="190"/>
      <c r="P99" s="190"/>
      <c r="Q99" s="190"/>
      <c r="R99" s="190"/>
      <c r="S99" s="190"/>
      <c r="T99" s="190"/>
      <c r="U99" s="190"/>
      <c r="V99" s="190"/>
      <c r="W99" s="190"/>
      <c r="X99" s="190"/>
      <c r="Y99" s="190"/>
      <c r="Z99" s="190"/>
      <c r="AA99" s="190"/>
      <c r="AB99" s="190"/>
      <c r="AC99" s="190"/>
      <c r="AD99" s="190"/>
      <c r="AE99" s="190"/>
    </row>
    <row r="100" spans="1:31" ht="26.25" customHeight="1">
      <c r="A100" s="190"/>
      <c r="B100" s="190"/>
      <c r="C100" s="190"/>
      <c r="D100" s="190"/>
      <c r="E100" s="190"/>
      <c r="F100" s="190"/>
      <c r="G100" s="190"/>
      <c r="H100" s="190"/>
      <c r="I100" s="190"/>
      <c r="J100" s="190"/>
      <c r="K100" s="190"/>
      <c r="L100" s="190"/>
      <c r="M100" s="190"/>
      <c r="N100" s="190"/>
      <c r="O100" s="190"/>
      <c r="P100" s="190"/>
      <c r="Q100" s="190"/>
      <c r="R100" s="190"/>
      <c r="S100" s="190"/>
      <c r="T100" s="190"/>
      <c r="U100" s="190"/>
      <c r="V100" s="190"/>
      <c r="W100" s="190"/>
      <c r="X100" s="190"/>
      <c r="Y100" s="190"/>
      <c r="Z100" s="190"/>
      <c r="AA100" s="190"/>
      <c r="AB100" s="190"/>
      <c r="AC100" s="190"/>
      <c r="AD100" s="190"/>
      <c r="AE100" s="190"/>
    </row>
    <row r="101" spans="1:31" ht="26.25" customHeight="1">
      <c r="A101" s="190"/>
      <c r="B101" s="190"/>
      <c r="C101" s="190"/>
      <c r="D101" s="190"/>
      <c r="E101" s="190"/>
      <c r="F101" s="190"/>
      <c r="G101" s="190"/>
      <c r="H101" s="190"/>
      <c r="I101" s="190"/>
      <c r="J101" s="190"/>
      <c r="K101" s="190"/>
      <c r="L101" s="190"/>
      <c r="M101" s="190"/>
      <c r="N101" s="190"/>
      <c r="O101" s="190"/>
      <c r="P101" s="190"/>
      <c r="Q101" s="190"/>
      <c r="R101" s="190"/>
      <c r="S101" s="190"/>
      <c r="T101" s="190"/>
      <c r="U101" s="190"/>
      <c r="V101" s="190"/>
      <c r="W101" s="190"/>
      <c r="X101" s="190"/>
      <c r="Y101" s="190"/>
      <c r="Z101" s="190"/>
      <c r="AA101" s="190"/>
      <c r="AB101" s="190"/>
      <c r="AC101" s="190"/>
      <c r="AD101" s="190"/>
      <c r="AE101" s="190"/>
    </row>
    <row r="102" spans="1:31" ht="26.25" customHeight="1">
      <c r="A102" s="190"/>
      <c r="B102" s="190"/>
      <c r="C102" s="190"/>
      <c r="D102" s="190"/>
      <c r="E102" s="190"/>
      <c r="F102" s="190"/>
      <c r="G102" s="190"/>
      <c r="H102" s="190"/>
      <c r="I102" s="190"/>
      <c r="J102" s="190"/>
      <c r="K102" s="190"/>
      <c r="L102" s="190"/>
      <c r="M102" s="190"/>
      <c r="N102" s="190"/>
      <c r="O102" s="190"/>
      <c r="P102" s="190"/>
      <c r="Q102" s="190"/>
      <c r="R102" s="190"/>
      <c r="S102" s="190"/>
      <c r="T102" s="190"/>
      <c r="U102" s="190"/>
      <c r="V102" s="190"/>
      <c r="W102" s="190"/>
      <c r="X102" s="190"/>
      <c r="Y102" s="190"/>
      <c r="Z102" s="190"/>
      <c r="AA102" s="190"/>
      <c r="AB102" s="190"/>
      <c r="AC102" s="190"/>
      <c r="AD102" s="190"/>
      <c r="AE102" s="190"/>
    </row>
    <row r="103" spans="1:31" ht="26.25" customHeight="1">
      <c r="A103" s="190"/>
      <c r="B103" s="190"/>
      <c r="C103" s="190"/>
      <c r="D103" s="190"/>
      <c r="E103" s="190"/>
      <c r="F103" s="190"/>
      <c r="G103" s="190"/>
      <c r="H103" s="190"/>
      <c r="I103" s="190"/>
      <c r="J103" s="190"/>
      <c r="K103" s="190"/>
      <c r="L103" s="190"/>
      <c r="M103" s="190"/>
      <c r="N103" s="190"/>
      <c r="O103" s="190"/>
      <c r="P103" s="190"/>
      <c r="Q103" s="190"/>
      <c r="R103" s="190"/>
      <c r="S103" s="190"/>
      <c r="T103" s="190"/>
      <c r="U103" s="190"/>
      <c r="V103" s="190"/>
      <c r="W103" s="190"/>
      <c r="X103" s="190"/>
      <c r="Y103" s="190"/>
      <c r="Z103" s="190"/>
      <c r="AA103" s="190"/>
      <c r="AB103" s="190"/>
      <c r="AC103" s="190"/>
      <c r="AD103" s="190"/>
      <c r="AE103" s="190"/>
    </row>
    <row r="104" spans="1:31" ht="26.25" customHeight="1">
      <c r="A104" s="190"/>
      <c r="B104" s="190"/>
      <c r="C104" s="190"/>
      <c r="D104" s="190"/>
      <c r="E104" s="190"/>
      <c r="F104" s="190"/>
      <c r="G104" s="190"/>
      <c r="H104" s="190"/>
      <c r="I104" s="190"/>
      <c r="J104" s="190"/>
      <c r="K104" s="190"/>
      <c r="L104" s="190"/>
      <c r="M104" s="190"/>
      <c r="N104" s="190"/>
      <c r="O104" s="190"/>
      <c r="P104" s="190"/>
      <c r="Q104" s="190"/>
      <c r="R104" s="190"/>
      <c r="S104" s="190"/>
      <c r="T104" s="190"/>
      <c r="U104" s="190"/>
      <c r="V104" s="190"/>
      <c r="W104" s="190"/>
      <c r="X104" s="190"/>
      <c r="Y104" s="190"/>
      <c r="Z104" s="190"/>
      <c r="AA104" s="190"/>
      <c r="AB104" s="190"/>
      <c r="AC104" s="190"/>
      <c r="AD104" s="190"/>
      <c r="AE104" s="190"/>
    </row>
    <row r="105" spans="1:31" ht="26.25" customHeight="1">
      <c r="A105" s="190"/>
      <c r="B105" s="190"/>
      <c r="C105" s="190"/>
      <c r="D105" s="190"/>
      <c r="E105" s="190"/>
      <c r="F105" s="190"/>
      <c r="G105" s="190"/>
      <c r="H105" s="190"/>
      <c r="I105" s="190"/>
      <c r="J105" s="190"/>
      <c r="K105" s="190"/>
      <c r="L105" s="190"/>
      <c r="M105" s="190"/>
      <c r="N105" s="190"/>
      <c r="O105" s="190"/>
      <c r="P105" s="190"/>
      <c r="Q105" s="190"/>
      <c r="R105" s="190"/>
      <c r="S105" s="190"/>
      <c r="T105" s="190"/>
      <c r="U105" s="190"/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</row>
    <row r="106" spans="1:31" ht="26.25" customHeight="1">
      <c r="A106" s="190"/>
      <c r="B106" s="190"/>
      <c r="C106" s="190"/>
      <c r="D106" s="190"/>
      <c r="E106" s="190"/>
      <c r="F106" s="190"/>
      <c r="G106" s="190"/>
      <c r="H106" s="190"/>
      <c r="I106" s="190"/>
      <c r="J106" s="190"/>
      <c r="K106" s="190"/>
      <c r="L106" s="190"/>
      <c r="M106" s="190"/>
      <c r="N106" s="190"/>
      <c r="O106" s="190"/>
      <c r="P106" s="190"/>
      <c r="Q106" s="190"/>
      <c r="R106" s="190"/>
      <c r="S106" s="190"/>
      <c r="T106" s="190"/>
      <c r="U106" s="190"/>
      <c r="V106" s="190"/>
      <c r="W106" s="190"/>
      <c r="X106" s="190"/>
      <c r="Y106" s="190"/>
      <c r="Z106" s="190"/>
      <c r="AA106" s="190"/>
      <c r="AB106" s="190"/>
      <c r="AC106" s="190"/>
      <c r="AD106" s="190"/>
      <c r="AE106" s="190"/>
    </row>
    <row r="107" spans="1:31" ht="26.25" customHeight="1">
      <c r="A107" s="190"/>
      <c r="B107" s="190"/>
      <c r="C107" s="190"/>
      <c r="D107" s="190"/>
      <c r="E107" s="190"/>
      <c r="F107" s="190"/>
      <c r="G107" s="190"/>
      <c r="H107" s="190"/>
      <c r="I107" s="190"/>
      <c r="J107" s="190"/>
      <c r="K107" s="190"/>
      <c r="L107" s="190"/>
      <c r="M107" s="190"/>
      <c r="N107" s="190"/>
      <c r="O107" s="190"/>
      <c r="P107" s="190"/>
      <c r="Q107" s="190"/>
      <c r="R107" s="190"/>
      <c r="S107" s="190"/>
      <c r="T107" s="190"/>
      <c r="U107" s="190"/>
      <c r="V107" s="190"/>
      <c r="W107" s="190"/>
      <c r="X107" s="190"/>
      <c r="Y107" s="190"/>
      <c r="Z107" s="190"/>
      <c r="AA107" s="190"/>
      <c r="AB107" s="190"/>
      <c r="AC107" s="190"/>
      <c r="AD107" s="190"/>
      <c r="AE107" s="190"/>
    </row>
    <row r="108" spans="1:31" ht="26.25" customHeight="1">
      <c r="A108" s="190"/>
      <c r="B108" s="190"/>
      <c r="C108" s="190"/>
      <c r="D108" s="190"/>
      <c r="E108" s="190"/>
      <c r="F108" s="190"/>
      <c r="G108" s="190"/>
      <c r="H108" s="190"/>
      <c r="I108" s="190"/>
      <c r="J108" s="190"/>
      <c r="K108" s="190"/>
      <c r="L108" s="190"/>
      <c r="M108" s="190"/>
      <c r="N108" s="190"/>
      <c r="O108" s="190"/>
      <c r="P108" s="190"/>
      <c r="Q108" s="190"/>
      <c r="R108" s="190"/>
      <c r="S108" s="190"/>
      <c r="T108" s="190"/>
      <c r="U108" s="190"/>
      <c r="V108" s="190"/>
      <c r="W108" s="190"/>
      <c r="X108" s="190"/>
      <c r="Y108" s="190"/>
      <c r="Z108" s="190"/>
      <c r="AA108" s="190"/>
      <c r="AB108" s="190"/>
      <c r="AC108" s="190"/>
      <c r="AD108" s="190"/>
      <c r="AE108" s="190"/>
    </row>
    <row r="109" spans="1:31" ht="26.25" customHeight="1">
      <c r="A109" s="190"/>
      <c r="B109" s="190"/>
      <c r="C109" s="190"/>
      <c r="D109" s="190"/>
      <c r="E109" s="190"/>
      <c r="F109" s="190"/>
      <c r="G109" s="190"/>
      <c r="H109" s="190"/>
      <c r="I109" s="190"/>
      <c r="J109" s="190"/>
      <c r="K109" s="190"/>
      <c r="L109" s="190"/>
      <c r="M109" s="190"/>
      <c r="N109" s="190"/>
      <c r="O109" s="190"/>
      <c r="P109" s="190"/>
      <c r="Q109" s="190"/>
      <c r="R109" s="190"/>
      <c r="S109" s="190"/>
      <c r="T109" s="190"/>
      <c r="U109" s="190"/>
      <c r="V109" s="190"/>
      <c r="W109" s="190"/>
      <c r="X109" s="190"/>
      <c r="Y109" s="190"/>
      <c r="Z109" s="190"/>
      <c r="AA109" s="190"/>
      <c r="AB109" s="190"/>
      <c r="AC109" s="190"/>
      <c r="AD109" s="190"/>
      <c r="AE109" s="190"/>
    </row>
    <row r="110" spans="1:31" ht="26.25" customHeight="1">
      <c r="A110" s="190"/>
      <c r="B110" s="190"/>
      <c r="C110" s="190"/>
      <c r="D110" s="190"/>
      <c r="E110" s="190"/>
      <c r="F110" s="190"/>
      <c r="G110" s="190"/>
      <c r="H110" s="190"/>
      <c r="I110" s="190"/>
      <c r="J110" s="190"/>
      <c r="K110" s="190"/>
      <c r="L110" s="190"/>
      <c r="M110" s="190"/>
      <c r="N110" s="190"/>
      <c r="O110" s="190"/>
      <c r="P110" s="190"/>
      <c r="Q110" s="190"/>
      <c r="R110" s="190"/>
      <c r="S110" s="190"/>
      <c r="T110" s="190"/>
      <c r="U110" s="190"/>
      <c r="V110" s="190"/>
      <c r="W110" s="190"/>
      <c r="X110" s="190"/>
      <c r="Y110" s="190"/>
      <c r="Z110" s="190"/>
      <c r="AA110" s="190"/>
      <c r="AB110" s="190"/>
      <c r="AC110" s="190"/>
      <c r="AD110" s="190"/>
      <c r="AE110" s="190"/>
    </row>
    <row r="111" spans="1:31" ht="26.25" customHeight="1">
      <c r="A111" s="190"/>
      <c r="B111" s="190"/>
      <c r="C111" s="190"/>
      <c r="D111" s="190"/>
      <c r="E111" s="190"/>
      <c r="F111" s="190"/>
      <c r="G111" s="190"/>
      <c r="H111" s="190"/>
      <c r="I111" s="190"/>
      <c r="J111" s="190"/>
      <c r="K111" s="190"/>
      <c r="L111" s="190"/>
      <c r="M111" s="190"/>
      <c r="N111" s="190"/>
      <c r="O111" s="190"/>
      <c r="P111" s="190"/>
      <c r="Q111" s="190"/>
      <c r="R111" s="190"/>
      <c r="S111" s="190"/>
      <c r="T111" s="190"/>
      <c r="U111" s="190"/>
      <c r="V111" s="190"/>
      <c r="W111" s="190"/>
      <c r="X111" s="190"/>
      <c r="Y111" s="190"/>
      <c r="Z111" s="190"/>
      <c r="AA111" s="190"/>
      <c r="AB111" s="190"/>
      <c r="AC111" s="190"/>
      <c r="AD111" s="190"/>
      <c r="AE111" s="190"/>
    </row>
    <row r="112" spans="1:31" ht="26.25" customHeight="1">
      <c r="A112" s="190"/>
      <c r="B112" s="190"/>
      <c r="C112" s="190"/>
      <c r="D112" s="190"/>
      <c r="E112" s="190"/>
      <c r="F112" s="190"/>
      <c r="G112" s="190"/>
      <c r="H112" s="190"/>
      <c r="I112" s="190"/>
      <c r="J112" s="190"/>
      <c r="K112" s="190"/>
      <c r="L112" s="190"/>
      <c r="M112" s="190"/>
      <c r="N112" s="190"/>
      <c r="O112" s="190"/>
      <c r="P112" s="190"/>
      <c r="Q112" s="190"/>
      <c r="R112" s="190"/>
      <c r="S112" s="190"/>
      <c r="T112" s="190"/>
      <c r="U112" s="190"/>
      <c r="V112" s="190"/>
      <c r="W112" s="190"/>
      <c r="X112" s="190"/>
      <c r="Y112" s="190"/>
      <c r="Z112" s="190"/>
      <c r="AA112" s="190"/>
      <c r="AB112" s="190"/>
      <c r="AC112" s="190"/>
      <c r="AD112" s="190"/>
      <c r="AE112" s="190"/>
    </row>
    <row r="113" spans="1:31" ht="26.25" customHeight="1">
      <c r="A113" s="190"/>
      <c r="B113" s="190"/>
      <c r="C113" s="190"/>
      <c r="D113" s="190"/>
      <c r="E113" s="190"/>
      <c r="F113" s="190"/>
      <c r="G113" s="190"/>
      <c r="H113" s="190"/>
      <c r="I113" s="190"/>
      <c r="J113" s="190"/>
      <c r="K113" s="190"/>
      <c r="L113" s="190"/>
      <c r="M113" s="190"/>
      <c r="N113" s="190"/>
      <c r="O113" s="190"/>
      <c r="P113" s="190"/>
      <c r="Q113" s="190"/>
      <c r="R113" s="190"/>
      <c r="S113" s="190"/>
      <c r="T113" s="190"/>
      <c r="U113" s="190"/>
      <c r="V113" s="190"/>
      <c r="W113" s="190"/>
      <c r="X113" s="190"/>
      <c r="Y113" s="190"/>
      <c r="Z113" s="190"/>
      <c r="AA113" s="190"/>
      <c r="AB113" s="190"/>
      <c r="AC113" s="190"/>
      <c r="AD113" s="190"/>
      <c r="AE113" s="190"/>
    </row>
    <row r="114" spans="1:31" ht="26.25" customHeight="1">
      <c r="A114" s="190"/>
      <c r="B114" s="190"/>
      <c r="C114" s="190"/>
      <c r="D114" s="190"/>
      <c r="E114" s="190"/>
      <c r="F114" s="190"/>
      <c r="G114" s="190"/>
      <c r="H114" s="190"/>
      <c r="I114" s="190"/>
      <c r="J114" s="190"/>
      <c r="K114" s="190"/>
      <c r="L114" s="190"/>
      <c r="M114" s="190"/>
      <c r="N114" s="190"/>
      <c r="O114" s="190"/>
      <c r="P114" s="190"/>
      <c r="Q114" s="190"/>
      <c r="R114" s="190"/>
      <c r="S114" s="190"/>
      <c r="T114" s="190"/>
      <c r="U114" s="190"/>
      <c r="V114" s="190"/>
      <c r="W114" s="190"/>
      <c r="X114" s="190"/>
      <c r="Y114" s="190"/>
      <c r="Z114" s="190"/>
      <c r="AA114" s="190"/>
      <c r="AB114" s="190"/>
      <c r="AC114" s="190"/>
      <c r="AD114" s="190"/>
      <c r="AE114" s="190"/>
    </row>
    <row r="115" spans="1:31" ht="26.25" customHeight="1">
      <c r="A115" s="190"/>
      <c r="B115" s="190"/>
      <c r="C115" s="190"/>
      <c r="D115" s="190"/>
      <c r="E115" s="190"/>
      <c r="F115" s="190"/>
      <c r="G115" s="190"/>
      <c r="H115" s="190"/>
      <c r="I115" s="190"/>
      <c r="J115" s="190"/>
      <c r="K115" s="190"/>
      <c r="L115" s="190"/>
      <c r="M115" s="190"/>
      <c r="N115" s="190"/>
      <c r="O115" s="190"/>
      <c r="P115" s="190"/>
      <c r="Q115" s="190"/>
      <c r="R115" s="190"/>
      <c r="S115" s="190"/>
      <c r="T115" s="190"/>
      <c r="U115" s="190"/>
      <c r="V115" s="190"/>
      <c r="W115" s="190"/>
      <c r="X115" s="190"/>
      <c r="Y115" s="190"/>
      <c r="Z115" s="190"/>
      <c r="AA115" s="190"/>
      <c r="AB115" s="190"/>
      <c r="AC115" s="190"/>
      <c r="AD115" s="190"/>
      <c r="AE115" s="190"/>
    </row>
    <row r="116" spans="1:31" ht="26.25" customHeight="1">
      <c r="A116" s="190"/>
      <c r="B116" s="190"/>
      <c r="C116" s="190"/>
      <c r="D116" s="190"/>
      <c r="E116" s="190"/>
      <c r="F116" s="190"/>
      <c r="G116" s="190"/>
      <c r="H116" s="190"/>
      <c r="I116" s="190"/>
      <c r="J116" s="190"/>
      <c r="K116" s="190"/>
      <c r="L116" s="190"/>
      <c r="M116" s="190"/>
      <c r="N116" s="190"/>
      <c r="O116" s="190"/>
      <c r="P116" s="190"/>
      <c r="Q116" s="190"/>
      <c r="R116" s="190"/>
      <c r="S116" s="190"/>
      <c r="T116" s="190"/>
      <c r="U116" s="190"/>
      <c r="V116" s="190"/>
      <c r="W116" s="190"/>
      <c r="X116" s="190"/>
      <c r="Y116" s="190"/>
      <c r="Z116" s="190"/>
      <c r="AA116" s="190"/>
      <c r="AB116" s="190"/>
      <c r="AC116" s="190"/>
      <c r="AD116" s="190"/>
      <c r="AE116" s="190"/>
    </row>
    <row r="117" spans="1:31" ht="26.25" customHeight="1">
      <c r="A117" s="190"/>
      <c r="B117" s="190"/>
      <c r="C117" s="190"/>
      <c r="D117" s="190"/>
      <c r="E117" s="190"/>
      <c r="F117" s="190"/>
      <c r="G117" s="190"/>
      <c r="H117" s="190"/>
      <c r="I117" s="190"/>
      <c r="J117" s="190"/>
      <c r="K117" s="190"/>
      <c r="L117" s="190"/>
      <c r="M117" s="190"/>
      <c r="N117" s="190"/>
      <c r="O117" s="190"/>
      <c r="P117" s="190"/>
      <c r="Q117" s="190"/>
      <c r="R117" s="190"/>
      <c r="S117" s="190"/>
      <c r="T117" s="190"/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pans="1:31" ht="26.25" customHeight="1">
      <c r="A118" s="190"/>
      <c r="B118" s="190"/>
      <c r="C118" s="190"/>
      <c r="D118" s="190"/>
      <c r="E118" s="190"/>
      <c r="F118" s="190"/>
      <c r="G118" s="190"/>
      <c r="H118" s="190"/>
      <c r="I118" s="190"/>
      <c r="J118" s="190"/>
      <c r="K118" s="190"/>
      <c r="L118" s="190"/>
      <c r="M118" s="190"/>
      <c r="N118" s="190"/>
      <c r="O118" s="190"/>
      <c r="P118" s="190"/>
      <c r="Q118" s="190"/>
      <c r="R118" s="190"/>
      <c r="S118" s="190"/>
      <c r="T118" s="190"/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pans="1:31" ht="26.25" customHeight="1">
      <c r="A119" s="190"/>
      <c r="B119" s="190"/>
      <c r="C119" s="190"/>
      <c r="D119" s="190"/>
      <c r="E119" s="190"/>
      <c r="F119" s="190"/>
      <c r="G119" s="190"/>
      <c r="H119" s="190"/>
      <c r="I119" s="190"/>
      <c r="J119" s="190"/>
      <c r="K119" s="190"/>
      <c r="L119" s="190"/>
      <c r="M119" s="190"/>
      <c r="N119" s="190"/>
      <c r="O119" s="190"/>
      <c r="P119" s="190"/>
      <c r="Q119" s="190"/>
      <c r="R119" s="190"/>
      <c r="S119" s="190"/>
      <c r="T119" s="190"/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pans="1:31" ht="26.25" customHeight="1">
      <c r="A120" s="190"/>
      <c r="B120" s="190"/>
      <c r="C120" s="190"/>
      <c r="D120" s="190"/>
      <c r="E120" s="190"/>
      <c r="F120" s="190"/>
      <c r="G120" s="190"/>
      <c r="H120" s="190"/>
      <c r="I120" s="190"/>
      <c r="J120" s="190"/>
      <c r="K120" s="190"/>
      <c r="L120" s="190"/>
      <c r="M120" s="190"/>
      <c r="N120" s="190"/>
      <c r="O120" s="190"/>
      <c r="P120" s="190"/>
      <c r="Q120" s="190"/>
      <c r="R120" s="190"/>
      <c r="S120" s="190"/>
      <c r="T120" s="190"/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pans="1:31" ht="26.25" customHeight="1">
      <c r="A121" s="190"/>
      <c r="B121" s="190"/>
      <c r="C121" s="190"/>
      <c r="D121" s="190"/>
      <c r="E121" s="190"/>
      <c r="F121" s="190"/>
      <c r="G121" s="190"/>
      <c r="H121" s="190"/>
      <c r="I121" s="190"/>
      <c r="J121" s="190"/>
      <c r="K121" s="190"/>
      <c r="L121" s="190"/>
      <c r="M121" s="190"/>
      <c r="N121" s="190"/>
      <c r="O121" s="190"/>
      <c r="P121" s="190"/>
      <c r="Q121" s="190"/>
      <c r="R121" s="190"/>
      <c r="S121" s="190"/>
      <c r="T121" s="190"/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pans="1:31" ht="26.25" customHeight="1">
      <c r="A122" s="190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  <c r="L122" s="190"/>
      <c r="M122" s="190"/>
      <c r="N122" s="190"/>
      <c r="O122" s="190"/>
      <c r="P122" s="190"/>
      <c r="Q122" s="190"/>
      <c r="R122" s="190"/>
      <c r="S122" s="190"/>
      <c r="T122" s="190"/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pans="1:31" ht="26.25" customHeight="1">
      <c r="A123" s="190"/>
      <c r="B123" s="190"/>
      <c r="C123" s="190"/>
      <c r="D123" s="190"/>
      <c r="E123" s="190"/>
      <c r="F123" s="190"/>
      <c r="G123" s="190"/>
      <c r="H123" s="190"/>
      <c r="I123" s="190"/>
      <c r="J123" s="190"/>
      <c r="K123" s="190"/>
      <c r="L123" s="190"/>
      <c r="M123" s="190"/>
      <c r="N123" s="190"/>
      <c r="O123" s="190"/>
      <c r="P123" s="190"/>
      <c r="Q123" s="190"/>
      <c r="R123" s="190"/>
      <c r="S123" s="190"/>
      <c r="T123" s="190"/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pans="1:31" ht="26.25" customHeight="1">
      <c r="A124" s="190"/>
      <c r="B124" s="190"/>
      <c r="C124" s="190"/>
      <c r="D124" s="190"/>
      <c r="E124" s="190"/>
      <c r="F124" s="190"/>
      <c r="G124" s="190"/>
      <c r="H124" s="190"/>
      <c r="I124" s="190"/>
      <c r="J124" s="190"/>
      <c r="K124" s="190"/>
      <c r="L124" s="190"/>
      <c r="M124" s="190"/>
      <c r="N124" s="190"/>
      <c r="O124" s="190"/>
      <c r="P124" s="190"/>
      <c r="Q124" s="190"/>
      <c r="R124" s="190"/>
      <c r="S124" s="190"/>
      <c r="T124" s="190"/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pans="1:31" ht="26.25" customHeight="1">
      <c r="A125" s="190"/>
      <c r="B125" s="190"/>
      <c r="C125" s="190"/>
      <c r="D125" s="190"/>
      <c r="E125" s="190"/>
      <c r="F125" s="190"/>
      <c r="G125" s="190"/>
      <c r="H125" s="190"/>
      <c r="I125" s="190"/>
      <c r="J125" s="190"/>
      <c r="K125" s="190"/>
      <c r="L125" s="190"/>
      <c r="M125" s="190"/>
      <c r="N125" s="190"/>
      <c r="O125" s="190"/>
      <c r="P125" s="190"/>
      <c r="Q125" s="190"/>
      <c r="R125" s="190"/>
      <c r="S125" s="190"/>
      <c r="T125" s="190"/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pans="1:31" ht="26.25" customHeight="1">
      <c r="A126" s="190"/>
      <c r="B126" s="190"/>
      <c r="C126" s="190"/>
      <c r="D126" s="190"/>
      <c r="E126" s="190"/>
      <c r="F126" s="190"/>
      <c r="G126" s="190"/>
      <c r="H126" s="190"/>
      <c r="I126" s="190"/>
      <c r="J126" s="190"/>
      <c r="K126" s="190"/>
      <c r="L126" s="190"/>
      <c r="M126" s="190"/>
      <c r="N126" s="190"/>
      <c r="O126" s="190"/>
      <c r="P126" s="190"/>
      <c r="Q126" s="190"/>
      <c r="R126" s="190"/>
      <c r="S126" s="190"/>
      <c r="T126" s="190"/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pans="1:31" ht="26.25" customHeight="1">
      <c r="A127" s="190"/>
      <c r="B127" s="190"/>
      <c r="C127" s="190"/>
      <c r="D127" s="190"/>
      <c r="E127" s="190"/>
      <c r="F127" s="190"/>
      <c r="G127" s="190"/>
      <c r="H127" s="190"/>
      <c r="I127" s="190"/>
      <c r="J127" s="190"/>
      <c r="K127" s="190"/>
      <c r="L127" s="190"/>
      <c r="M127" s="190"/>
      <c r="N127" s="190"/>
      <c r="O127" s="190"/>
      <c r="P127" s="190"/>
      <c r="Q127" s="190"/>
      <c r="R127" s="190"/>
      <c r="S127" s="190"/>
      <c r="T127" s="190"/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</row>
    <row r="128" spans="1:31" ht="26.25" customHeight="1">
      <c r="A128" s="190"/>
      <c r="B128" s="190"/>
      <c r="C128" s="190"/>
      <c r="D128" s="190"/>
      <c r="E128" s="190"/>
      <c r="F128" s="190"/>
      <c r="G128" s="190"/>
      <c r="H128" s="190"/>
      <c r="I128" s="190"/>
      <c r="J128" s="190"/>
      <c r="K128" s="190"/>
      <c r="L128" s="190"/>
      <c r="M128" s="190"/>
      <c r="N128" s="190"/>
      <c r="O128" s="190"/>
      <c r="P128" s="190"/>
      <c r="Q128" s="190"/>
      <c r="R128" s="190"/>
      <c r="S128" s="190"/>
      <c r="T128" s="190"/>
      <c r="U128" s="190"/>
      <c r="V128" s="190"/>
      <c r="W128" s="190"/>
      <c r="X128" s="190"/>
      <c r="Y128" s="190"/>
      <c r="Z128" s="190"/>
      <c r="AA128" s="190"/>
      <c r="AB128" s="190"/>
      <c r="AC128" s="190"/>
      <c r="AD128" s="190"/>
      <c r="AE128" s="190"/>
    </row>
    <row r="129" spans="1:31" ht="26.25" customHeight="1">
      <c r="A129" s="190"/>
      <c r="B129" s="190"/>
      <c r="C129" s="190"/>
      <c r="D129" s="190"/>
      <c r="E129" s="190"/>
      <c r="F129" s="190"/>
      <c r="G129" s="190"/>
      <c r="H129" s="190"/>
      <c r="I129" s="190"/>
      <c r="J129" s="190"/>
      <c r="K129" s="190"/>
      <c r="L129" s="190"/>
      <c r="M129" s="190"/>
      <c r="N129" s="190"/>
      <c r="O129" s="190"/>
      <c r="P129" s="190"/>
      <c r="Q129" s="190"/>
      <c r="R129" s="190"/>
      <c r="S129" s="190"/>
      <c r="T129" s="190"/>
      <c r="U129" s="190"/>
      <c r="V129" s="190"/>
      <c r="W129" s="190"/>
      <c r="X129" s="190"/>
      <c r="Y129" s="190"/>
      <c r="Z129" s="190"/>
      <c r="AA129" s="190"/>
      <c r="AB129" s="190"/>
      <c r="AC129" s="190"/>
      <c r="AD129" s="190"/>
      <c r="AE129" s="190"/>
    </row>
    <row r="130" spans="1:31" ht="26.25" customHeight="1">
      <c r="A130" s="190"/>
      <c r="B130" s="190"/>
      <c r="C130" s="190"/>
      <c r="D130" s="190"/>
      <c r="E130" s="190"/>
      <c r="F130" s="190"/>
      <c r="G130" s="190"/>
      <c r="H130" s="190"/>
      <c r="I130" s="190"/>
      <c r="J130" s="190"/>
      <c r="K130" s="190"/>
      <c r="L130" s="190"/>
      <c r="M130" s="190"/>
      <c r="N130" s="190"/>
      <c r="O130" s="190"/>
      <c r="P130" s="190"/>
      <c r="Q130" s="190"/>
      <c r="R130" s="190"/>
      <c r="S130" s="190"/>
      <c r="T130" s="190"/>
      <c r="U130" s="190"/>
      <c r="V130" s="190"/>
      <c r="W130" s="190"/>
      <c r="X130" s="190"/>
      <c r="Y130" s="190"/>
      <c r="Z130" s="190"/>
      <c r="AA130" s="190"/>
      <c r="AB130" s="190"/>
      <c r="AC130" s="190"/>
      <c r="AD130" s="190"/>
      <c r="AE130" s="190"/>
    </row>
    <row r="131" spans="1:31" ht="26.25" customHeight="1">
      <c r="A131" s="190"/>
      <c r="B131" s="190"/>
      <c r="C131" s="190"/>
      <c r="D131" s="190"/>
      <c r="E131" s="190"/>
      <c r="F131" s="190"/>
      <c r="G131" s="190"/>
      <c r="H131" s="190"/>
      <c r="I131" s="190"/>
      <c r="J131" s="190"/>
      <c r="K131" s="190"/>
      <c r="L131" s="190"/>
      <c r="M131" s="190"/>
      <c r="N131" s="190"/>
      <c r="O131" s="190"/>
      <c r="P131" s="190"/>
      <c r="Q131" s="190"/>
      <c r="R131" s="190"/>
      <c r="S131" s="190"/>
      <c r="T131" s="190"/>
      <c r="U131" s="190"/>
      <c r="V131" s="190"/>
      <c r="W131" s="190"/>
      <c r="X131" s="190"/>
      <c r="Y131" s="190"/>
      <c r="Z131" s="190"/>
      <c r="AA131" s="190"/>
      <c r="AB131" s="190"/>
      <c r="AC131" s="190"/>
      <c r="AD131" s="190"/>
      <c r="AE131" s="190"/>
    </row>
    <row r="132" spans="1:31" ht="26.25" customHeight="1">
      <c r="A132" s="190"/>
      <c r="B132" s="190"/>
      <c r="C132" s="190"/>
      <c r="D132" s="190"/>
      <c r="E132" s="190"/>
      <c r="F132" s="190"/>
      <c r="G132" s="190"/>
      <c r="H132" s="190"/>
      <c r="I132" s="190"/>
      <c r="J132" s="190"/>
      <c r="K132" s="190"/>
      <c r="L132" s="190"/>
      <c r="M132" s="190"/>
      <c r="N132" s="190"/>
      <c r="O132" s="190"/>
      <c r="P132" s="190"/>
      <c r="Q132" s="190"/>
      <c r="R132" s="190"/>
      <c r="S132" s="190"/>
      <c r="T132" s="190"/>
      <c r="U132" s="190"/>
      <c r="V132" s="190"/>
      <c r="W132" s="190"/>
      <c r="X132" s="190"/>
      <c r="Y132" s="190"/>
      <c r="Z132" s="190"/>
      <c r="AA132" s="190"/>
      <c r="AB132" s="190"/>
      <c r="AC132" s="190"/>
      <c r="AD132" s="190"/>
      <c r="AE132" s="190"/>
    </row>
    <row r="133" spans="1:31" ht="26.25" customHeight="1">
      <c r="A133" s="190"/>
      <c r="B133" s="190"/>
      <c r="C133" s="190"/>
      <c r="D133" s="190"/>
      <c r="E133" s="190"/>
      <c r="F133" s="190"/>
      <c r="G133" s="190"/>
      <c r="H133" s="190"/>
      <c r="I133" s="190"/>
      <c r="J133" s="190"/>
      <c r="K133" s="190"/>
      <c r="L133" s="190"/>
      <c r="M133" s="190"/>
      <c r="N133" s="190"/>
      <c r="O133" s="190"/>
      <c r="P133" s="190"/>
      <c r="Q133" s="190"/>
      <c r="R133" s="190"/>
      <c r="S133" s="190"/>
      <c r="T133" s="190"/>
      <c r="U133" s="190"/>
      <c r="V133" s="190"/>
      <c r="W133" s="190"/>
      <c r="X133" s="190"/>
      <c r="Y133" s="190"/>
      <c r="Z133" s="190"/>
      <c r="AA133" s="190"/>
      <c r="AB133" s="190"/>
      <c r="AC133" s="190"/>
      <c r="AD133" s="190"/>
      <c r="AE133" s="190"/>
    </row>
    <row r="134" spans="1:31" ht="26.25" customHeight="1">
      <c r="A134" s="190"/>
      <c r="B134" s="190"/>
      <c r="C134" s="190"/>
      <c r="D134" s="190"/>
      <c r="E134" s="190"/>
      <c r="F134" s="190"/>
      <c r="G134" s="190"/>
      <c r="H134" s="190"/>
      <c r="I134" s="190"/>
      <c r="J134" s="190"/>
      <c r="K134" s="190"/>
      <c r="L134" s="190"/>
      <c r="M134" s="190"/>
      <c r="N134" s="190"/>
      <c r="O134" s="190"/>
      <c r="P134" s="190"/>
      <c r="Q134" s="190"/>
      <c r="R134" s="190"/>
      <c r="S134" s="190"/>
      <c r="T134" s="190"/>
      <c r="U134" s="190"/>
      <c r="V134" s="190"/>
      <c r="W134" s="190"/>
      <c r="X134" s="190"/>
      <c r="Y134" s="190"/>
      <c r="Z134" s="190"/>
      <c r="AA134" s="190"/>
      <c r="AB134" s="190"/>
      <c r="AC134" s="190"/>
      <c r="AD134" s="190"/>
      <c r="AE134" s="190"/>
    </row>
    <row r="135" spans="1:31" ht="26.25" customHeight="1">
      <c r="A135" s="190"/>
      <c r="B135" s="190"/>
      <c r="C135" s="190"/>
      <c r="D135" s="190"/>
      <c r="E135" s="190"/>
      <c r="F135" s="190"/>
      <c r="G135" s="190"/>
      <c r="H135" s="190"/>
      <c r="I135" s="190"/>
      <c r="J135" s="190"/>
      <c r="K135" s="190"/>
      <c r="L135" s="190"/>
      <c r="M135" s="190"/>
      <c r="N135" s="190"/>
      <c r="O135" s="190"/>
      <c r="P135" s="190"/>
      <c r="Q135" s="190"/>
      <c r="R135" s="190"/>
      <c r="S135" s="190"/>
      <c r="T135" s="190"/>
      <c r="U135" s="190"/>
      <c r="V135" s="190"/>
      <c r="W135" s="190"/>
      <c r="X135" s="190"/>
      <c r="Y135" s="190"/>
      <c r="Z135" s="190"/>
      <c r="AA135" s="190"/>
      <c r="AB135" s="190"/>
      <c r="AC135" s="190"/>
      <c r="AD135" s="190"/>
      <c r="AE135" s="190"/>
    </row>
    <row r="136" spans="1:31" ht="26.25" customHeight="1">
      <c r="A136" s="190"/>
      <c r="B136" s="190"/>
      <c r="C136" s="190"/>
      <c r="D136" s="190"/>
      <c r="E136" s="190"/>
      <c r="F136" s="190"/>
      <c r="G136" s="190"/>
      <c r="H136" s="190"/>
      <c r="I136" s="190"/>
      <c r="J136" s="190"/>
      <c r="K136" s="190"/>
      <c r="L136" s="190"/>
      <c r="M136" s="190"/>
      <c r="N136" s="190"/>
      <c r="O136" s="190"/>
      <c r="P136" s="190"/>
      <c r="Q136" s="190"/>
      <c r="R136" s="190"/>
      <c r="S136" s="190"/>
      <c r="T136" s="190"/>
      <c r="U136" s="190"/>
      <c r="V136" s="190"/>
      <c r="W136" s="190"/>
      <c r="X136" s="190"/>
      <c r="Y136" s="190"/>
      <c r="Z136" s="190"/>
      <c r="AA136" s="190"/>
      <c r="AB136" s="190"/>
      <c r="AC136" s="190"/>
      <c r="AD136" s="190"/>
      <c r="AE136" s="190"/>
    </row>
    <row r="137" spans="1:31" ht="26.25" customHeight="1">
      <c r="A137" s="190"/>
      <c r="B137" s="190"/>
      <c r="C137" s="190"/>
      <c r="D137" s="190"/>
      <c r="E137" s="190"/>
      <c r="F137" s="190"/>
      <c r="G137" s="190"/>
      <c r="H137" s="190"/>
      <c r="I137" s="190"/>
      <c r="J137" s="190"/>
      <c r="K137" s="190"/>
      <c r="L137" s="190"/>
      <c r="M137" s="190"/>
      <c r="N137" s="190"/>
      <c r="O137" s="190"/>
      <c r="P137" s="190"/>
      <c r="Q137" s="190"/>
      <c r="R137" s="190"/>
      <c r="S137" s="190"/>
      <c r="T137" s="190"/>
      <c r="U137" s="190"/>
      <c r="V137" s="190"/>
      <c r="W137" s="190"/>
      <c r="X137" s="190"/>
      <c r="Y137" s="190"/>
      <c r="Z137" s="190"/>
      <c r="AA137" s="190"/>
      <c r="AB137" s="190"/>
      <c r="AC137" s="190"/>
      <c r="AD137" s="190"/>
      <c r="AE137" s="190"/>
    </row>
    <row r="138" spans="1:31" ht="26.25" customHeight="1">
      <c r="A138" s="190"/>
      <c r="B138" s="190"/>
      <c r="C138" s="190"/>
      <c r="D138" s="190"/>
      <c r="E138" s="190"/>
      <c r="F138" s="190"/>
      <c r="G138" s="190"/>
      <c r="H138" s="190"/>
      <c r="I138" s="190"/>
      <c r="J138" s="190"/>
      <c r="K138" s="190"/>
      <c r="L138" s="190"/>
      <c r="M138" s="190"/>
      <c r="N138" s="190"/>
      <c r="O138" s="190"/>
      <c r="P138" s="190"/>
      <c r="Q138" s="190"/>
      <c r="R138" s="190"/>
      <c r="S138" s="190"/>
      <c r="T138" s="190"/>
      <c r="U138" s="190"/>
      <c r="V138" s="190"/>
      <c r="W138" s="190"/>
      <c r="X138" s="190"/>
      <c r="Y138" s="190"/>
      <c r="Z138" s="190"/>
      <c r="AA138" s="190"/>
      <c r="AB138" s="190"/>
      <c r="AC138" s="190"/>
      <c r="AD138" s="190"/>
      <c r="AE138" s="190"/>
    </row>
    <row r="139" spans="1:31" ht="26.25" customHeight="1">
      <c r="A139" s="190"/>
      <c r="B139" s="190"/>
      <c r="C139" s="190"/>
      <c r="D139" s="190"/>
      <c r="E139" s="190"/>
      <c r="F139" s="190"/>
      <c r="G139" s="190"/>
      <c r="H139" s="190"/>
      <c r="I139" s="190"/>
      <c r="J139" s="190"/>
      <c r="K139" s="190"/>
      <c r="L139" s="190"/>
      <c r="M139" s="190"/>
      <c r="N139" s="190"/>
      <c r="O139" s="190"/>
      <c r="P139" s="190"/>
      <c r="Q139" s="190"/>
      <c r="R139" s="190"/>
      <c r="S139" s="190"/>
      <c r="T139" s="190"/>
      <c r="U139" s="190"/>
      <c r="V139" s="190"/>
      <c r="W139" s="190"/>
      <c r="X139" s="190"/>
      <c r="Y139" s="190"/>
      <c r="Z139" s="190"/>
      <c r="AA139" s="190"/>
      <c r="AB139" s="190"/>
      <c r="AC139" s="190"/>
      <c r="AD139" s="190"/>
      <c r="AE139" s="190"/>
    </row>
    <row r="140" spans="1:31" ht="26.25" customHeight="1">
      <c r="A140" s="190"/>
      <c r="B140" s="190"/>
      <c r="C140" s="190"/>
      <c r="D140" s="190"/>
      <c r="E140" s="190"/>
      <c r="F140" s="190"/>
      <c r="G140" s="190"/>
      <c r="H140" s="190"/>
      <c r="I140" s="190"/>
      <c r="J140" s="190"/>
      <c r="K140" s="190"/>
      <c r="L140" s="190"/>
      <c r="M140" s="190"/>
      <c r="N140" s="190"/>
      <c r="O140" s="190"/>
      <c r="P140" s="190"/>
      <c r="Q140" s="190"/>
      <c r="R140" s="190"/>
      <c r="S140" s="190"/>
      <c r="T140" s="190"/>
      <c r="U140" s="190"/>
      <c r="V140" s="190"/>
      <c r="W140" s="190"/>
      <c r="X140" s="190"/>
      <c r="Y140" s="190"/>
      <c r="Z140" s="190"/>
      <c r="AA140" s="190"/>
      <c r="AB140" s="190"/>
      <c r="AC140" s="190"/>
      <c r="AD140" s="190"/>
      <c r="AE140" s="190"/>
    </row>
    <row r="141" spans="1:31" ht="26.25" customHeight="1">
      <c r="A141" s="190"/>
      <c r="B141" s="190"/>
      <c r="C141" s="190"/>
      <c r="D141" s="190"/>
      <c r="E141" s="190"/>
      <c r="F141" s="190"/>
      <c r="G141" s="190"/>
      <c r="H141" s="190"/>
      <c r="I141" s="190"/>
      <c r="J141" s="190"/>
      <c r="K141" s="190"/>
      <c r="L141" s="190"/>
      <c r="M141" s="190"/>
      <c r="N141" s="190"/>
      <c r="O141" s="190"/>
      <c r="P141" s="190"/>
      <c r="Q141" s="190"/>
      <c r="R141" s="190"/>
      <c r="S141" s="190"/>
      <c r="T141" s="190"/>
      <c r="U141" s="190"/>
      <c r="V141" s="190"/>
      <c r="W141" s="190"/>
      <c r="X141" s="190"/>
      <c r="Y141" s="190"/>
      <c r="Z141" s="190"/>
      <c r="AA141" s="190"/>
      <c r="AB141" s="190"/>
      <c r="AC141" s="190"/>
      <c r="AD141" s="190"/>
      <c r="AE141" s="190"/>
    </row>
    <row r="142" spans="1:31" ht="26.25" customHeight="1">
      <c r="A142" s="190"/>
      <c r="B142" s="190"/>
      <c r="C142" s="190"/>
      <c r="D142" s="190"/>
      <c r="E142" s="190"/>
      <c r="F142" s="190"/>
      <c r="G142" s="190"/>
      <c r="H142" s="190"/>
      <c r="I142" s="190"/>
      <c r="J142" s="190"/>
      <c r="K142" s="190"/>
      <c r="L142" s="190"/>
      <c r="M142" s="190"/>
      <c r="N142" s="190"/>
      <c r="O142" s="190"/>
      <c r="P142" s="190"/>
      <c r="Q142" s="190"/>
      <c r="R142" s="190"/>
      <c r="S142" s="190"/>
      <c r="T142" s="190"/>
      <c r="U142" s="190"/>
      <c r="V142" s="190"/>
      <c r="W142" s="190"/>
      <c r="X142" s="190"/>
      <c r="Y142" s="190"/>
      <c r="Z142" s="190"/>
      <c r="AA142" s="190"/>
      <c r="AB142" s="190"/>
      <c r="AC142" s="190"/>
      <c r="AD142" s="190"/>
      <c r="AE142" s="190"/>
    </row>
    <row r="143" spans="1:31" ht="26.25" customHeight="1">
      <c r="A143" s="190"/>
      <c r="B143" s="190"/>
      <c r="C143" s="190"/>
      <c r="D143" s="190"/>
      <c r="E143" s="190"/>
      <c r="F143" s="190"/>
      <c r="G143" s="190"/>
      <c r="H143" s="190"/>
      <c r="I143" s="190"/>
      <c r="J143" s="190"/>
      <c r="K143" s="190"/>
      <c r="L143" s="190"/>
      <c r="M143" s="190"/>
      <c r="N143" s="190"/>
      <c r="O143" s="190"/>
      <c r="P143" s="190"/>
      <c r="Q143" s="190"/>
      <c r="R143" s="190"/>
      <c r="S143" s="190"/>
      <c r="T143" s="190"/>
      <c r="U143" s="190"/>
      <c r="V143" s="190"/>
      <c r="W143" s="190"/>
      <c r="X143" s="190"/>
      <c r="Y143" s="190"/>
      <c r="Z143" s="190"/>
      <c r="AA143" s="190"/>
      <c r="AB143" s="190"/>
      <c r="AC143" s="190"/>
      <c r="AD143" s="190"/>
      <c r="AE143" s="190"/>
    </row>
    <row r="144" spans="1:31" ht="26.25" customHeight="1">
      <c r="A144" s="190"/>
      <c r="B144" s="190"/>
      <c r="C144" s="190"/>
      <c r="D144" s="190"/>
      <c r="E144" s="190"/>
      <c r="F144" s="190"/>
      <c r="G144" s="190"/>
      <c r="H144" s="190"/>
      <c r="I144" s="190"/>
      <c r="J144" s="190"/>
      <c r="K144" s="190"/>
      <c r="L144" s="190"/>
      <c r="M144" s="190"/>
      <c r="N144" s="190"/>
      <c r="O144" s="190"/>
      <c r="P144" s="190"/>
      <c r="Q144" s="190"/>
      <c r="R144" s="190"/>
      <c r="S144" s="190"/>
      <c r="T144" s="190"/>
      <c r="U144" s="190"/>
      <c r="V144" s="190"/>
      <c r="W144" s="190"/>
      <c r="X144" s="190"/>
      <c r="Y144" s="190"/>
      <c r="Z144" s="190"/>
      <c r="AA144" s="190"/>
      <c r="AB144" s="190"/>
      <c r="AC144" s="190"/>
      <c r="AD144" s="190"/>
      <c r="AE144" s="190"/>
    </row>
    <row r="145" spans="1:31" ht="26.25" customHeight="1">
      <c r="A145" s="190"/>
      <c r="B145" s="190"/>
      <c r="C145" s="190"/>
      <c r="D145" s="190"/>
      <c r="E145" s="190"/>
      <c r="F145" s="190"/>
      <c r="G145" s="190"/>
      <c r="H145" s="190"/>
      <c r="I145" s="190"/>
      <c r="J145" s="190"/>
      <c r="K145" s="190"/>
      <c r="L145" s="190"/>
      <c r="M145" s="190"/>
      <c r="N145" s="190"/>
      <c r="O145" s="190"/>
      <c r="P145" s="190"/>
      <c r="Q145" s="190"/>
      <c r="R145" s="190"/>
      <c r="S145" s="190"/>
      <c r="T145" s="190"/>
      <c r="U145" s="190"/>
      <c r="V145" s="190"/>
      <c r="W145" s="190"/>
      <c r="X145" s="190"/>
      <c r="Y145" s="190"/>
      <c r="Z145" s="190"/>
      <c r="AA145" s="190"/>
      <c r="AB145" s="190"/>
      <c r="AC145" s="190"/>
      <c r="AD145" s="190"/>
      <c r="AE145" s="190"/>
    </row>
    <row r="146" spans="1:31" ht="26.25" customHeight="1">
      <c r="A146" s="190"/>
      <c r="B146" s="190"/>
      <c r="C146" s="190"/>
      <c r="D146" s="190"/>
      <c r="E146" s="190"/>
      <c r="F146" s="190"/>
      <c r="G146" s="190"/>
      <c r="H146" s="190"/>
      <c r="I146" s="190"/>
      <c r="J146" s="190"/>
      <c r="K146" s="190"/>
      <c r="L146" s="190"/>
      <c r="M146" s="190"/>
      <c r="N146" s="190"/>
      <c r="O146" s="190"/>
      <c r="P146" s="190"/>
      <c r="Q146" s="190"/>
      <c r="R146" s="190"/>
      <c r="S146" s="190"/>
      <c r="T146" s="190"/>
      <c r="U146" s="190"/>
      <c r="V146" s="190"/>
      <c r="W146" s="190"/>
      <c r="X146" s="190"/>
      <c r="Y146" s="190"/>
      <c r="Z146" s="190"/>
      <c r="AA146" s="190"/>
      <c r="AB146" s="190"/>
      <c r="AC146" s="190"/>
      <c r="AD146" s="190"/>
      <c r="AE146" s="190"/>
    </row>
    <row r="147" spans="1:31" ht="26.25" customHeight="1">
      <c r="A147" s="190"/>
      <c r="B147" s="190"/>
      <c r="C147" s="190"/>
      <c r="D147" s="190"/>
      <c r="E147" s="190"/>
      <c r="F147" s="190"/>
      <c r="G147" s="190"/>
      <c r="H147" s="190"/>
      <c r="I147" s="190"/>
      <c r="J147" s="190"/>
      <c r="K147" s="190"/>
      <c r="L147" s="190"/>
      <c r="M147" s="190"/>
      <c r="N147" s="190"/>
      <c r="O147" s="190"/>
      <c r="P147" s="190"/>
      <c r="Q147" s="190"/>
      <c r="R147" s="190"/>
      <c r="S147" s="190"/>
      <c r="T147" s="190"/>
      <c r="U147" s="190"/>
      <c r="V147" s="190"/>
      <c r="W147" s="190"/>
      <c r="X147" s="190"/>
      <c r="Y147" s="190"/>
      <c r="Z147" s="190"/>
      <c r="AA147" s="190"/>
      <c r="AB147" s="190"/>
      <c r="AC147" s="190"/>
      <c r="AD147" s="190"/>
      <c r="AE147" s="190"/>
    </row>
    <row r="148" spans="1:31" ht="26.25" customHeight="1">
      <c r="A148" s="190"/>
      <c r="B148" s="190"/>
      <c r="C148" s="190"/>
      <c r="D148" s="190"/>
      <c r="E148" s="190"/>
      <c r="F148" s="190"/>
      <c r="G148" s="190"/>
      <c r="H148" s="190"/>
      <c r="I148" s="190"/>
      <c r="J148" s="190"/>
      <c r="K148" s="190"/>
      <c r="L148" s="190"/>
      <c r="M148" s="190"/>
      <c r="N148" s="190"/>
      <c r="O148" s="190"/>
      <c r="P148" s="190"/>
      <c r="Q148" s="190"/>
      <c r="R148" s="190"/>
      <c r="S148" s="190"/>
      <c r="T148" s="190"/>
      <c r="U148" s="190"/>
      <c r="V148" s="190"/>
      <c r="W148" s="190"/>
      <c r="X148" s="190"/>
      <c r="Y148" s="190"/>
      <c r="Z148" s="190"/>
      <c r="AA148" s="190"/>
      <c r="AB148" s="190"/>
      <c r="AC148" s="190"/>
      <c r="AD148" s="190"/>
      <c r="AE148" s="190"/>
    </row>
    <row r="149" spans="1:31" ht="26.25" customHeight="1">
      <c r="A149" s="190"/>
      <c r="B149" s="190"/>
      <c r="C149" s="190"/>
      <c r="D149" s="190"/>
      <c r="E149" s="190"/>
      <c r="F149" s="190"/>
      <c r="G149" s="190"/>
      <c r="H149" s="190"/>
      <c r="I149" s="190"/>
      <c r="J149" s="190"/>
      <c r="K149" s="190"/>
      <c r="L149" s="190"/>
      <c r="M149" s="190"/>
      <c r="N149" s="190"/>
      <c r="O149" s="190"/>
      <c r="P149" s="190"/>
      <c r="Q149" s="190"/>
      <c r="R149" s="190"/>
      <c r="S149" s="190"/>
      <c r="T149" s="190"/>
      <c r="U149" s="190"/>
      <c r="V149" s="190"/>
      <c r="W149" s="190"/>
      <c r="X149" s="190"/>
      <c r="Y149" s="190"/>
      <c r="Z149" s="190"/>
      <c r="AA149" s="190"/>
      <c r="AB149" s="190"/>
      <c r="AC149" s="190"/>
      <c r="AD149" s="190"/>
      <c r="AE149" s="190"/>
    </row>
    <row r="150" spans="1:31" ht="26.25" customHeight="1">
      <c r="A150" s="190"/>
      <c r="B150" s="190"/>
      <c r="C150" s="190"/>
      <c r="D150" s="190"/>
      <c r="E150" s="190"/>
      <c r="F150" s="190"/>
      <c r="G150" s="190"/>
      <c r="H150" s="190"/>
      <c r="I150" s="190"/>
      <c r="J150" s="190"/>
      <c r="K150" s="190"/>
      <c r="L150" s="190"/>
      <c r="M150" s="190"/>
      <c r="N150" s="190"/>
      <c r="O150" s="190"/>
      <c r="P150" s="190"/>
      <c r="Q150" s="190"/>
      <c r="R150" s="190"/>
      <c r="S150" s="190"/>
      <c r="T150" s="190"/>
      <c r="U150" s="190"/>
      <c r="V150" s="190"/>
      <c r="W150" s="190"/>
      <c r="X150" s="190"/>
      <c r="Y150" s="190"/>
      <c r="Z150" s="190"/>
      <c r="AA150" s="190"/>
      <c r="AB150" s="190"/>
      <c r="AC150" s="190"/>
      <c r="AD150" s="190"/>
      <c r="AE150" s="190"/>
    </row>
    <row r="151" spans="1:31" ht="26.25" customHeight="1">
      <c r="A151" s="190"/>
      <c r="B151" s="190"/>
      <c r="C151" s="190"/>
      <c r="D151" s="190"/>
      <c r="E151" s="190"/>
      <c r="F151" s="190"/>
      <c r="G151" s="190"/>
      <c r="H151" s="190"/>
      <c r="I151" s="190"/>
      <c r="J151" s="190"/>
      <c r="K151" s="190"/>
      <c r="L151" s="190"/>
      <c r="M151" s="190"/>
      <c r="N151" s="190"/>
      <c r="O151" s="190"/>
      <c r="P151" s="190"/>
      <c r="Q151" s="190"/>
      <c r="R151" s="190"/>
      <c r="S151" s="190"/>
      <c r="T151" s="190"/>
      <c r="U151" s="190"/>
      <c r="V151" s="190"/>
      <c r="W151" s="190"/>
      <c r="X151" s="190"/>
      <c r="Y151" s="190"/>
      <c r="Z151" s="190"/>
      <c r="AA151" s="190"/>
      <c r="AB151" s="190"/>
      <c r="AC151" s="190"/>
      <c r="AD151" s="190"/>
      <c r="AE151" s="190"/>
    </row>
    <row r="152" spans="1:31" ht="26.25" customHeight="1">
      <c r="A152" s="190"/>
      <c r="B152" s="190"/>
      <c r="C152" s="190"/>
      <c r="D152" s="190"/>
      <c r="E152" s="190"/>
      <c r="F152" s="190"/>
      <c r="G152" s="190"/>
      <c r="H152" s="190"/>
      <c r="I152" s="190"/>
      <c r="J152" s="190"/>
      <c r="K152" s="190"/>
      <c r="L152" s="190"/>
      <c r="M152" s="190"/>
      <c r="N152" s="190"/>
      <c r="O152" s="190"/>
      <c r="P152" s="190"/>
      <c r="Q152" s="190"/>
      <c r="R152" s="190"/>
      <c r="S152" s="190"/>
      <c r="T152" s="190"/>
      <c r="U152" s="190"/>
      <c r="V152" s="190"/>
      <c r="W152" s="190"/>
      <c r="X152" s="190"/>
      <c r="Y152" s="190"/>
      <c r="Z152" s="190"/>
      <c r="AA152" s="190"/>
      <c r="AB152" s="190"/>
      <c r="AC152" s="190"/>
      <c r="AD152" s="190"/>
      <c r="AE152" s="190"/>
    </row>
    <row r="153" spans="1:31" ht="26.25" customHeight="1">
      <c r="A153" s="190"/>
      <c r="B153" s="190"/>
      <c r="C153" s="190"/>
      <c r="D153" s="190"/>
      <c r="E153" s="190"/>
      <c r="F153" s="190"/>
      <c r="G153" s="190"/>
      <c r="H153" s="190"/>
      <c r="I153" s="190"/>
      <c r="J153" s="190"/>
      <c r="K153" s="190"/>
      <c r="L153" s="190"/>
      <c r="M153" s="190"/>
      <c r="N153" s="190"/>
      <c r="O153" s="190"/>
      <c r="P153" s="190"/>
      <c r="Q153" s="190"/>
      <c r="R153" s="190"/>
      <c r="S153" s="190"/>
      <c r="T153" s="190"/>
      <c r="U153" s="190"/>
      <c r="V153" s="190"/>
      <c r="W153" s="190"/>
      <c r="X153" s="190"/>
      <c r="Y153" s="190"/>
      <c r="Z153" s="190"/>
      <c r="AA153" s="190"/>
      <c r="AB153" s="190"/>
      <c r="AC153" s="190"/>
      <c r="AD153" s="190"/>
      <c r="AE153" s="190"/>
    </row>
    <row r="154" spans="1:31" ht="26.25" customHeight="1">
      <c r="A154" s="190"/>
      <c r="B154" s="190"/>
      <c r="C154" s="190"/>
      <c r="D154" s="190"/>
      <c r="E154" s="190"/>
      <c r="F154" s="190"/>
      <c r="G154" s="190"/>
      <c r="H154" s="190"/>
      <c r="I154" s="190"/>
      <c r="J154" s="190"/>
      <c r="K154" s="190"/>
      <c r="L154" s="190"/>
      <c r="M154" s="190"/>
      <c r="N154" s="190"/>
      <c r="O154" s="190"/>
      <c r="P154" s="190"/>
      <c r="Q154" s="190"/>
      <c r="R154" s="190"/>
      <c r="S154" s="190"/>
      <c r="T154" s="190"/>
      <c r="U154" s="190"/>
      <c r="V154" s="190"/>
      <c r="W154" s="190"/>
      <c r="X154" s="190"/>
      <c r="Y154" s="190"/>
      <c r="Z154" s="190"/>
      <c r="AA154" s="190"/>
      <c r="AB154" s="190"/>
      <c r="AC154" s="190"/>
      <c r="AD154" s="190"/>
      <c r="AE154" s="190"/>
    </row>
    <row r="155" spans="1:31" ht="26.25" customHeight="1">
      <c r="A155" s="190"/>
      <c r="B155" s="190"/>
      <c r="C155" s="190"/>
      <c r="D155" s="190"/>
      <c r="E155" s="190"/>
      <c r="F155" s="190"/>
      <c r="G155" s="190"/>
      <c r="H155" s="190"/>
      <c r="I155" s="190"/>
      <c r="J155" s="190"/>
      <c r="K155" s="190"/>
      <c r="L155" s="190"/>
      <c r="M155" s="190"/>
      <c r="N155" s="190"/>
      <c r="O155" s="190"/>
      <c r="P155" s="190"/>
      <c r="Q155" s="190"/>
      <c r="R155" s="190"/>
      <c r="S155" s="190"/>
      <c r="T155" s="190"/>
      <c r="U155" s="190"/>
      <c r="V155" s="190"/>
      <c r="W155" s="190"/>
      <c r="X155" s="190"/>
      <c r="Y155" s="190"/>
      <c r="Z155" s="190"/>
      <c r="AA155" s="190"/>
      <c r="AB155" s="190"/>
      <c r="AC155" s="190"/>
      <c r="AD155" s="190"/>
      <c r="AE155" s="190"/>
    </row>
    <row r="156" spans="1:31" ht="26.25" customHeight="1">
      <c r="A156" s="190"/>
      <c r="B156" s="190"/>
      <c r="C156" s="190"/>
      <c r="D156" s="190"/>
      <c r="E156" s="190"/>
      <c r="F156" s="190"/>
      <c r="G156" s="190"/>
      <c r="H156" s="190"/>
      <c r="I156" s="190"/>
      <c r="J156" s="190"/>
      <c r="K156" s="190"/>
      <c r="L156" s="190"/>
      <c r="M156" s="190"/>
      <c r="N156" s="190"/>
      <c r="O156" s="190"/>
      <c r="P156" s="190"/>
      <c r="Q156" s="190"/>
      <c r="R156" s="190"/>
      <c r="S156" s="190"/>
      <c r="T156" s="190"/>
      <c r="U156" s="190"/>
      <c r="V156" s="190"/>
      <c r="W156" s="190"/>
      <c r="X156" s="190"/>
      <c r="Y156" s="190"/>
      <c r="Z156" s="190"/>
      <c r="AA156" s="190"/>
      <c r="AB156" s="190"/>
      <c r="AC156" s="190"/>
      <c r="AD156" s="190"/>
      <c r="AE156" s="190"/>
    </row>
    <row r="157" spans="1:31" ht="26.25" customHeight="1">
      <c r="A157" s="190"/>
      <c r="B157" s="190"/>
      <c r="C157" s="190"/>
      <c r="D157" s="190"/>
      <c r="E157" s="190"/>
      <c r="F157" s="190"/>
      <c r="G157" s="190"/>
      <c r="H157" s="190"/>
      <c r="I157" s="190"/>
      <c r="J157" s="190"/>
      <c r="K157" s="190"/>
      <c r="L157" s="190"/>
      <c r="M157" s="190"/>
      <c r="N157" s="190"/>
      <c r="O157" s="190"/>
      <c r="P157" s="190"/>
      <c r="Q157" s="190"/>
      <c r="R157" s="190"/>
      <c r="S157" s="190"/>
      <c r="T157" s="190"/>
      <c r="U157" s="190"/>
      <c r="V157" s="190"/>
      <c r="W157" s="190"/>
      <c r="X157" s="190"/>
      <c r="Y157" s="190"/>
      <c r="Z157" s="190"/>
      <c r="AA157" s="190"/>
      <c r="AB157" s="190"/>
      <c r="AC157" s="190"/>
      <c r="AD157" s="190"/>
      <c r="AE157" s="190"/>
    </row>
    <row r="158" spans="1:31" ht="26.25" customHeight="1">
      <c r="A158" s="190"/>
      <c r="B158" s="190"/>
      <c r="C158" s="190"/>
      <c r="D158" s="190"/>
      <c r="E158" s="190"/>
      <c r="F158" s="190"/>
      <c r="G158" s="190"/>
      <c r="H158" s="190"/>
      <c r="I158" s="190"/>
      <c r="J158" s="190"/>
      <c r="K158" s="190"/>
      <c r="L158" s="190"/>
      <c r="M158" s="190"/>
      <c r="N158" s="190"/>
      <c r="O158" s="190"/>
      <c r="P158" s="190"/>
      <c r="Q158" s="190"/>
      <c r="R158" s="190"/>
      <c r="S158" s="190"/>
      <c r="T158" s="190"/>
      <c r="U158" s="190"/>
      <c r="V158" s="190"/>
      <c r="W158" s="190"/>
      <c r="X158" s="190"/>
      <c r="Y158" s="190"/>
      <c r="Z158" s="190"/>
      <c r="AA158" s="190"/>
      <c r="AB158" s="190"/>
      <c r="AC158" s="190"/>
      <c r="AD158" s="190"/>
      <c r="AE158" s="190"/>
    </row>
    <row r="159" spans="1:31" ht="26.25" customHeight="1">
      <c r="A159" s="190"/>
      <c r="B159" s="190"/>
      <c r="C159" s="190"/>
      <c r="D159" s="190"/>
      <c r="E159" s="190"/>
      <c r="F159" s="190"/>
      <c r="G159" s="190"/>
      <c r="H159" s="190"/>
      <c r="I159" s="190"/>
      <c r="J159" s="190"/>
      <c r="K159" s="190"/>
      <c r="L159" s="190"/>
      <c r="M159" s="190"/>
      <c r="N159" s="190"/>
      <c r="O159" s="190"/>
      <c r="P159" s="190"/>
      <c r="Q159" s="190"/>
      <c r="R159" s="190"/>
      <c r="S159" s="190"/>
      <c r="T159" s="190"/>
      <c r="U159" s="190"/>
      <c r="V159" s="190"/>
      <c r="W159" s="190"/>
      <c r="X159" s="190"/>
      <c r="Y159" s="190"/>
      <c r="Z159" s="190"/>
      <c r="AA159" s="190"/>
      <c r="AB159" s="190"/>
      <c r="AC159" s="190"/>
      <c r="AD159" s="190"/>
      <c r="AE159" s="190"/>
    </row>
    <row r="160" spans="1:31" ht="26.25" customHeight="1">
      <c r="A160" s="190"/>
      <c r="B160" s="190"/>
      <c r="C160" s="190"/>
      <c r="D160" s="190"/>
      <c r="E160" s="190"/>
      <c r="F160" s="190"/>
      <c r="G160" s="190"/>
      <c r="H160" s="190"/>
      <c r="I160" s="190"/>
      <c r="J160" s="190"/>
      <c r="K160" s="190"/>
      <c r="L160" s="190"/>
      <c r="M160" s="190"/>
      <c r="N160" s="190"/>
      <c r="O160" s="190"/>
      <c r="P160" s="190"/>
      <c r="Q160" s="190"/>
      <c r="R160" s="190"/>
      <c r="S160" s="190"/>
      <c r="T160" s="190"/>
      <c r="U160" s="190"/>
      <c r="V160" s="190"/>
      <c r="W160" s="190"/>
      <c r="X160" s="190"/>
      <c r="Y160" s="190"/>
      <c r="Z160" s="190"/>
      <c r="AA160" s="190"/>
      <c r="AB160" s="190"/>
      <c r="AC160" s="190"/>
      <c r="AD160" s="190"/>
      <c r="AE160" s="190"/>
    </row>
    <row r="161" spans="1:31" ht="26.25" customHeight="1">
      <c r="A161" s="190"/>
      <c r="B161" s="190"/>
      <c r="C161" s="190"/>
      <c r="D161" s="190"/>
      <c r="E161" s="190"/>
      <c r="F161" s="190"/>
      <c r="G161" s="190"/>
      <c r="H161" s="190"/>
      <c r="I161" s="190"/>
      <c r="J161" s="190"/>
      <c r="K161" s="190"/>
      <c r="L161" s="190"/>
      <c r="M161" s="190"/>
      <c r="N161" s="190"/>
      <c r="O161" s="190"/>
      <c r="P161" s="190"/>
      <c r="Q161" s="190"/>
      <c r="R161" s="190"/>
      <c r="S161" s="190"/>
      <c r="T161" s="190"/>
      <c r="U161" s="190"/>
      <c r="V161" s="190"/>
      <c r="W161" s="190"/>
      <c r="X161" s="190"/>
      <c r="Y161" s="190"/>
      <c r="Z161" s="190"/>
      <c r="AA161" s="190"/>
      <c r="AB161" s="190"/>
      <c r="AC161" s="190"/>
      <c r="AD161" s="190"/>
      <c r="AE161" s="190"/>
    </row>
    <row r="162" spans="1:31" ht="26.25" customHeight="1">
      <c r="A162" s="190"/>
      <c r="B162" s="190"/>
      <c r="C162" s="190"/>
      <c r="D162" s="190"/>
      <c r="E162" s="190"/>
      <c r="F162" s="190"/>
      <c r="G162" s="190"/>
      <c r="H162" s="190"/>
      <c r="I162" s="190"/>
      <c r="J162" s="190"/>
      <c r="K162" s="190"/>
      <c r="L162" s="190"/>
      <c r="M162" s="190"/>
      <c r="N162" s="190"/>
      <c r="O162" s="190"/>
      <c r="P162" s="190"/>
      <c r="Q162" s="190"/>
      <c r="R162" s="190"/>
      <c r="S162" s="190"/>
      <c r="T162" s="190"/>
      <c r="U162" s="190"/>
      <c r="V162" s="190"/>
      <c r="W162" s="190"/>
      <c r="X162" s="190"/>
      <c r="Y162" s="190"/>
      <c r="Z162" s="190"/>
      <c r="AA162" s="190"/>
      <c r="AB162" s="190"/>
      <c r="AC162" s="190"/>
      <c r="AD162" s="190"/>
      <c r="AE162" s="190"/>
    </row>
    <row r="163" spans="1:31" ht="26.25" customHeight="1">
      <c r="A163" s="190"/>
      <c r="B163" s="190"/>
      <c r="C163" s="190"/>
      <c r="D163" s="190"/>
      <c r="E163" s="190"/>
      <c r="F163" s="190"/>
      <c r="G163" s="190"/>
      <c r="H163" s="190"/>
      <c r="I163" s="190"/>
      <c r="J163" s="190"/>
      <c r="K163" s="190"/>
      <c r="L163" s="190"/>
      <c r="M163" s="190"/>
      <c r="N163" s="190"/>
      <c r="O163" s="190"/>
      <c r="P163" s="190"/>
      <c r="Q163" s="190"/>
      <c r="R163" s="190"/>
      <c r="S163" s="190"/>
      <c r="T163" s="190"/>
      <c r="U163" s="190"/>
      <c r="V163" s="190"/>
      <c r="W163" s="190"/>
      <c r="X163" s="190"/>
      <c r="Y163" s="190"/>
      <c r="Z163" s="190"/>
      <c r="AA163" s="190"/>
      <c r="AB163" s="190"/>
      <c r="AC163" s="190"/>
      <c r="AD163" s="190"/>
      <c r="AE163" s="190"/>
    </row>
    <row r="164" spans="1:31" ht="26.25" customHeight="1">
      <c r="A164" s="190"/>
      <c r="B164" s="190"/>
      <c r="C164" s="190"/>
      <c r="D164" s="190"/>
      <c r="E164" s="190"/>
      <c r="F164" s="190"/>
      <c r="G164" s="190"/>
      <c r="H164" s="190"/>
      <c r="I164" s="190"/>
      <c r="J164" s="190"/>
      <c r="K164" s="190"/>
      <c r="L164" s="190"/>
      <c r="M164" s="190"/>
      <c r="N164" s="190"/>
      <c r="O164" s="190"/>
      <c r="P164" s="190"/>
      <c r="Q164" s="190"/>
      <c r="R164" s="190"/>
      <c r="S164" s="190"/>
      <c r="T164" s="190"/>
      <c r="U164" s="190"/>
      <c r="V164" s="190"/>
      <c r="W164" s="190"/>
      <c r="X164" s="190"/>
      <c r="Y164" s="190"/>
      <c r="Z164" s="190"/>
      <c r="AA164" s="190"/>
      <c r="AB164" s="190"/>
      <c r="AC164" s="190"/>
      <c r="AD164" s="190"/>
      <c r="AE164" s="190"/>
    </row>
    <row r="165" spans="1:31" ht="26.25" customHeight="1">
      <c r="A165" s="190"/>
      <c r="B165" s="190"/>
      <c r="C165" s="190"/>
      <c r="D165" s="190"/>
      <c r="E165" s="190"/>
      <c r="F165" s="190"/>
      <c r="G165" s="190"/>
      <c r="H165" s="190"/>
      <c r="I165" s="190"/>
      <c r="J165" s="190"/>
      <c r="K165" s="190"/>
      <c r="L165" s="190"/>
      <c r="M165" s="190"/>
      <c r="N165" s="190"/>
      <c r="O165" s="190"/>
      <c r="P165" s="190"/>
      <c r="Q165" s="190"/>
      <c r="R165" s="190"/>
      <c r="S165" s="190"/>
      <c r="T165" s="190"/>
      <c r="U165" s="190"/>
      <c r="V165" s="190"/>
      <c r="W165" s="190"/>
      <c r="X165" s="190"/>
      <c r="Y165" s="190"/>
      <c r="Z165" s="190"/>
      <c r="AA165" s="190"/>
      <c r="AB165" s="190"/>
      <c r="AC165" s="190"/>
      <c r="AD165" s="190"/>
      <c r="AE165" s="190"/>
    </row>
    <row r="166" spans="1:31" ht="26.25" customHeight="1">
      <c r="A166" s="190"/>
      <c r="B166" s="190"/>
      <c r="C166" s="190"/>
      <c r="D166" s="190"/>
      <c r="E166" s="190"/>
      <c r="F166" s="190"/>
      <c r="G166" s="190"/>
      <c r="H166" s="190"/>
      <c r="I166" s="190"/>
      <c r="J166" s="190"/>
      <c r="K166" s="190"/>
      <c r="L166" s="190"/>
      <c r="M166" s="190"/>
      <c r="N166" s="190"/>
      <c r="O166" s="190"/>
      <c r="P166" s="190"/>
      <c r="Q166" s="190"/>
      <c r="R166" s="190"/>
      <c r="S166" s="190"/>
      <c r="T166" s="190"/>
      <c r="U166" s="190"/>
      <c r="V166" s="190"/>
      <c r="W166" s="190"/>
      <c r="X166" s="190"/>
      <c r="Y166" s="190"/>
      <c r="Z166" s="190"/>
      <c r="AA166" s="190"/>
      <c r="AB166" s="190"/>
      <c r="AC166" s="190"/>
      <c r="AD166" s="190"/>
      <c r="AE166" s="190"/>
    </row>
    <row r="167" spans="1:31" ht="26.25" customHeight="1">
      <c r="A167" s="190"/>
      <c r="B167" s="190"/>
      <c r="C167" s="190"/>
      <c r="D167" s="190"/>
      <c r="E167" s="190"/>
      <c r="F167" s="190"/>
      <c r="G167" s="190"/>
      <c r="H167" s="190"/>
      <c r="I167" s="190"/>
      <c r="J167" s="190"/>
      <c r="K167" s="190"/>
      <c r="L167" s="190"/>
      <c r="M167" s="190"/>
      <c r="N167" s="190"/>
      <c r="O167" s="190"/>
      <c r="P167" s="190"/>
      <c r="Q167" s="190"/>
      <c r="R167" s="190"/>
      <c r="S167" s="190"/>
      <c r="T167" s="190"/>
      <c r="U167" s="190"/>
      <c r="V167" s="190"/>
      <c r="W167" s="190"/>
      <c r="X167" s="190"/>
      <c r="Y167" s="190"/>
      <c r="Z167" s="190"/>
      <c r="AA167" s="190"/>
      <c r="AB167" s="190"/>
      <c r="AC167" s="190"/>
      <c r="AD167" s="190"/>
      <c r="AE167" s="190"/>
    </row>
    <row r="168" spans="1:31" ht="26.25" customHeight="1">
      <c r="A168" s="190"/>
      <c r="B168" s="190"/>
      <c r="C168" s="190"/>
      <c r="D168" s="190"/>
      <c r="E168" s="190"/>
      <c r="F168" s="190"/>
      <c r="G168" s="190"/>
      <c r="H168" s="190"/>
      <c r="I168" s="190"/>
      <c r="J168" s="190"/>
      <c r="K168" s="190"/>
      <c r="L168" s="190"/>
      <c r="M168" s="190"/>
      <c r="N168" s="190"/>
      <c r="O168" s="190"/>
      <c r="P168" s="190"/>
      <c r="Q168" s="190"/>
      <c r="R168" s="190"/>
      <c r="S168" s="190"/>
      <c r="T168" s="190"/>
      <c r="U168" s="190"/>
      <c r="V168" s="190"/>
      <c r="W168" s="190"/>
      <c r="X168" s="190"/>
      <c r="Y168" s="190"/>
      <c r="Z168" s="190"/>
      <c r="AA168" s="190"/>
      <c r="AB168" s="190"/>
      <c r="AC168" s="190"/>
      <c r="AD168" s="190"/>
      <c r="AE168" s="190"/>
    </row>
    <row r="169" spans="1:31" ht="26.25" customHeight="1">
      <c r="A169" s="190"/>
      <c r="B169" s="190"/>
      <c r="C169" s="190"/>
      <c r="D169" s="190"/>
      <c r="E169" s="190"/>
      <c r="F169" s="190"/>
      <c r="G169" s="190"/>
      <c r="H169" s="190"/>
      <c r="I169" s="190"/>
      <c r="J169" s="190"/>
      <c r="K169" s="190"/>
      <c r="L169" s="190"/>
      <c r="M169" s="190"/>
      <c r="N169" s="190"/>
      <c r="O169" s="190"/>
      <c r="P169" s="190"/>
      <c r="Q169" s="190"/>
      <c r="R169" s="190"/>
      <c r="S169" s="190"/>
      <c r="T169" s="190"/>
      <c r="U169" s="190"/>
      <c r="V169" s="190"/>
      <c r="W169" s="190"/>
      <c r="X169" s="190"/>
      <c r="Y169" s="190"/>
      <c r="Z169" s="190"/>
      <c r="AA169" s="190"/>
      <c r="AB169" s="190"/>
      <c r="AC169" s="190"/>
      <c r="AD169" s="190"/>
      <c r="AE169" s="190"/>
    </row>
    <row r="170" spans="1:31" ht="26.25" customHeight="1">
      <c r="A170" s="190"/>
      <c r="B170" s="190"/>
      <c r="C170" s="190"/>
      <c r="D170" s="190"/>
      <c r="E170" s="190"/>
      <c r="F170" s="190"/>
      <c r="G170" s="190"/>
      <c r="H170" s="190"/>
      <c r="I170" s="190"/>
      <c r="J170" s="190"/>
      <c r="K170" s="190"/>
      <c r="L170" s="190"/>
      <c r="M170" s="190"/>
      <c r="N170" s="190"/>
      <c r="O170" s="190"/>
      <c r="P170" s="190"/>
      <c r="Q170" s="190"/>
      <c r="R170" s="190"/>
      <c r="S170" s="190"/>
      <c r="T170" s="190"/>
      <c r="U170" s="190"/>
      <c r="V170" s="190"/>
      <c r="W170" s="190"/>
      <c r="X170" s="190"/>
      <c r="Y170" s="190"/>
      <c r="Z170" s="190"/>
      <c r="AA170" s="190"/>
      <c r="AB170" s="190"/>
      <c r="AC170" s="190"/>
      <c r="AD170" s="190"/>
      <c r="AE170" s="190"/>
    </row>
    <row r="171" spans="1:31" ht="26.25" customHeight="1">
      <c r="A171" s="190"/>
      <c r="B171" s="190"/>
      <c r="C171" s="190"/>
      <c r="D171" s="190"/>
      <c r="E171" s="190"/>
      <c r="F171" s="190"/>
      <c r="G171" s="190"/>
      <c r="H171" s="190"/>
      <c r="I171" s="190"/>
      <c r="J171" s="190"/>
      <c r="K171" s="190"/>
      <c r="L171" s="190"/>
      <c r="M171" s="190"/>
      <c r="N171" s="190"/>
      <c r="O171" s="190"/>
      <c r="P171" s="190"/>
      <c r="Q171" s="190"/>
      <c r="R171" s="190"/>
      <c r="S171" s="190"/>
      <c r="T171" s="190"/>
      <c r="U171" s="190"/>
      <c r="V171" s="190"/>
      <c r="W171" s="190"/>
      <c r="X171" s="190"/>
      <c r="Y171" s="190"/>
      <c r="Z171" s="190"/>
      <c r="AA171" s="190"/>
      <c r="AB171" s="190"/>
      <c r="AC171" s="190"/>
      <c r="AD171" s="190"/>
      <c r="AE171" s="190"/>
    </row>
    <row r="172" spans="1:31" ht="26.25" customHeight="1">
      <c r="A172" s="190"/>
      <c r="B172" s="190"/>
      <c r="C172" s="190"/>
      <c r="D172" s="190"/>
      <c r="E172" s="190"/>
      <c r="F172" s="190"/>
      <c r="G172" s="190"/>
      <c r="H172" s="190"/>
      <c r="I172" s="190"/>
      <c r="J172" s="190"/>
      <c r="K172" s="190"/>
      <c r="L172" s="190"/>
      <c r="M172" s="190"/>
      <c r="N172" s="190"/>
      <c r="O172" s="190"/>
      <c r="P172" s="190"/>
      <c r="Q172" s="190"/>
      <c r="R172" s="190"/>
      <c r="S172" s="190"/>
      <c r="T172" s="190"/>
      <c r="U172" s="190"/>
      <c r="V172" s="190"/>
      <c r="W172" s="190"/>
      <c r="X172" s="190"/>
      <c r="Y172" s="190"/>
      <c r="Z172" s="190"/>
      <c r="AA172" s="190"/>
      <c r="AB172" s="190"/>
      <c r="AC172" s="190"/>
      <c r="AD172" s="190"/>
      <c r="AE172" s="190"/>
    </row>
    <row r="173" spans="1:31" ht="26.25" customHeight="1">
      <c r="A173" s="190"/>
      <c r="B173" s="190"/>
      <c r="C173" s="190"/>
      <c r="D173" s="190"/>
      <c r="E173" s="190"/>
      <c r="F173" s="190"/>
      <c r="G173" s="190"/>
      <c r="H173" s="190"/>
      <c r="I173" s="190"/>
      <c r="J173" s="190"/>
      <c r="K173" s="190"/>
      <c r="L173" s="190"/>
      <c r="M173" s="190"/>
      <c r="N173" s="190"/>
      <c r="O173" s="190"/>
      <c r="P173" s="190"/>
      <c r="Q173" s="190"/>
      <c r="R173" s="190"/>
      <c r="S173" s="190"/>
      <c r="T173" s="190"/>
      <c r="U173" s="190"/>
      <c r="V173" s="190"/>
      <c r="W173" s="190"/>
      <c r="X173" s="190"/>
      <c r="Y173" s="190"/>
      <c r="Z173" s="190"/>
      <c r="AA173" s="190"/>
      <c r="AB173" s="190"/>
      <c r="AC173" s="190"/>
      <c r="AD173" s="190"/>
      <c r="AE173" s="190"/>
    </row>
    <row r="174" spans="1:31" ht="26.25" customHeight="1">
      <c r="A174" s="190"/>
      <c r="B174" s="190"/>
      <c r="C174" s="190"/>
      <c r="D174" s="190"/>
      <c r="E174" s="190"/>
      <c r="F174" s="190"/>
      <c r="G174" s="190"/>
      <c r="H174" s="190"/>
      <c r="I174" s="190"/>
      <c r="J174" s="190"/>
      <c r="K174" s="190"/>
      <c r="L174" s="190"/>
      <c r="M174" s="190"/>
      <c r="N174" s="190"/>
      <c r="O174" s="190"/>
      <c r="P174" s="190"/>
      <c r="Q174" s="190"/>
      <c r="R174" s="190"/>
      <c r="S174" s="190"/>
      <c r="T174" s="190"/>
      <c r="U174" s="190"/>
      <c r="V174" s="190"/>
      <c r="W174" s="190"/>
      <c r="X174" s="190"/>
      <c r="Y174" s="190"/>
      <c r="Z174" s="190"/>
      <c r="AA174" s="190"/>
      <c r="AB174" s="190"/>
      <c r="AC174" s="190"/>
      <c r="AD174" s="190"/>
      <c r="AE174" s="190"/>
    </row>
    <row r="175" spans="1:31" ht="26.25" customHeight="1">
      <c r="A175" s="190"/>
      <c r="B175" s="190"/>
      <c r="C175" s="190"/>
      <c r="D175" s="190"/>
      <c r="E175" s="190"/>
      <c r="F175" s="190"/>
      <c r="G175" s="190"/>
      <c r="H175" s="190"/>
      <c r="I175" s="190"/>
      <c r="J175" s="190"/>
      <c r="K175" s="190"/>
      <c r="L175" s="190"/>
      <c r="M175" s="190"/>
      <c r="N175" s="190"/>
      <c r="O175" s="190"/>
      <c r="P175" s="190"/>
      <c r="Q175" s="190"/>
      <c r="R175" s="190"/>
      <c r="S175" s="190"/>
      <c r="T175" s="190"/>
      <c r="U175" s="190"/>
      <c r="V175" s="190"/>
      <c r="W175" s="190"/>
      <c r="X175" s="190"/>
      <c r="Y175" s="190"/>
      <c r="Z175" s="190"/>
      <c r="AA175" s="190"/>
      <c r="AB175" s="190"/>
      <c r="AC175" s="190"/>
      <c r="AD175" s="190"/>
      <c r="AE175" s="190"/>
    </row>
    <row r="176" spans="1:31" ht="26.25" customHeight="1">
      <c r="A176" s="190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  <c r="L176" s="190"/>
      <c r="M176" s="190"/>
      <c r="N176" s="190"/>
      <c r="O176" s="190"/>
      <c r="P176" s="190"/>
      <c r="Q176" s="190"/>
      <c r="R176" s="190"/>
      <c r="S176" s="190"/>
      <c r="T176" s="190"/>
      <c r="U176" s="190"/>
      <c r="V176" s="190"/>
      <c r="W176" s="190"/>
      <c r="X176" s="190"/>
      <c r="Y176" s="190"/>
      <c r="Z176" s="190"/>
      <c r="AA176" s="190"/>
      <c r="AB176" s="190"/>
      <c r="AC176" s="190"/>
      <c r="AD176" s="190"/>
      <c r="AE176" s="190"/>
    </row>
    <row r="177" spans="1:31" ht="26.25" customHeight="1">
      <c r="A177" s="190"/>
      <c r="B177" s="190"/>
      <c r="C177" s="190"/>
      <c r="D177" s="190"/>
      <c r="E177" s="190"/>
      <c r="F177" s="190"/>
      <c r="G177" s="190"/>
      <c r="H177" s="190"/>
      <c r="I177" s="190"/>
      <c r="J177" s="190"/>
      <c r="K177" s="190"/>
      <c r="L177" s="190"/>
      <c r="M177" s="190"/>
      <c r="N177" s="190"/>
      <c r="O177" s="190"/>
      <c r="P177" s="190"/>
      <c r="Q177" s="190"/>
      <c r="R177" s="190"/>
      <c r="S177" s="190"/>
      <c r="T177" s="190"/>
      <c r="U177" s="190"/>
      <c r="V177" s="190"/>
      <c r="W177" s="190"/>
      <c r="X177" s="190"/>
      <c r="Y177" s="190"/>
      <c r="Z177" s="190"/>
      <c r="AA177" s="190"/>
      <c r="AB177" s="190"/>
      <c r="AC177" s="190"/>
      <c r="AD177" s="190"/>
      <c r="AE177" s="190"/>
    </row>
    <row r="178" spans="1:31" ht="26.25" customHeight="1">
      <c r="A178" s="190"/>
      <c r="B178" s="190"/>
      <c r="C178" s="190"/>
      <c r="D178" s="190"/>
      <c r="E178" s="190"/>
      <c r="F178" s="190"/>
      <c r="G178" s="190"/>
      <c r="H178" s="190"/>
      <c r="I178" s="190"/>
      <c r="J178" s="190"/>
      <c r="K178" s="190"/>
      <c r="L178" s="190"/>
      <c r="M178" s="190"/>
      <c r="N178" s="190"/>
      <c r="O178" s="190"/>
      <c r="P178" s="190"/>
      <c r="Q178" s="190"/>
      <c r="R178" s="190"/>
      <c r="S178" s="190"/>
      <c r="T178" s="190"/>
      <c r="U178" s="190"/>
      <c r="V178" s="190"/>
      <c r="W178" s="190"/>
      <c r="X178" s="190"/>
      <c r="Y178" s="190"/>
      <c r="Z178" s="190"/>
      <c r="AA178" s="190"/>
      <c r="AB178" s="190"/>
      <c r="AC178" s="190"/>
      <c r="AD178" s="190"/>
      <c r="AE178" s="190"/>
    </row>
    <row r="179" spans="1:31" ht="26.25" customHeight="1">
      <c r="A179" s="190"/>
      <c r="B179" s="190"/>
      <c r="C179" s="190"/>
      <c r="D179" s="190"/>
      <c r="E179" s="190"/>
      <c r="F179" s="190"/>
      <c r="G179" s="190"/>
      <c r="H179" s="190"/>
      <c r="I179" s="190"/>
      <c r="J179" s="190"/>
      <c r="K179" s="190"/>
      <c r="L179" s="190"/>
      <c r="M179" s="190"/>
      <c r="N179" s="190"/>
      <c r="O179" s="190"/>
      <c r="P179" s="190"/>
      <c r="Q179" s="190"/>
      <c r="R179" s="190"/>
      <c r="S179" s="190"/>
      <c r="T179" s="190"/>
      <c r="U179" s="190"/>
      <c r="V179" s="190"/>
      <c r="W179" s="190"/>
      <c r="X179" s="190"/>
      <c r="Y179" s="190"/>
      <c r="Z179" s="190"/>
      <c r="AA179" s="190"/>
      <c r="AB179" s="190"/>
      <c r="AC179" s="190"/>
      <c r="AD179" s="190"/>
      <c r="AE179" s="190"/>
    </row>
    <row r="180" spans="1:31" ht="26.25" customHeight="1">
      <c r="A180" s="190"/>
      <c r="B180" s="190"/>
      <c r="C180" s="190"/>
      <c r="D180" s="190"/>
      <c r="E180" s="190"/>
      <c r="F180" s="190"/>
      <c r="G180" s="190"/>
      <c r="H180" s="190"/>
      <c r="I180" s="190"/>
      <c r="J180" s="190"/>
      <c r="K180" s="190"/>
      <c r="L180" s="190"/>
      <c r="M180" s="190"/>
      <c r="N180" s="190"/>
      <c r="O180" s="190"/>
      <c r="P180" s="190"/>
      <c r="Q180" s="190"/>
      <c r="R180" s="190"/>
      <c r="S180" s="190"/>
      <c r="T180" s="190"/>
      <c r="U180" s="190"/>
      <c r="V180" s="190"/>
      <c r="W180" s="190"/>
      <c r="X180" s="190"/>
      <c r="Y180" s="190"/>
      <c r="Z180" s="190"/>
      <c r="AA180" s="190"/>
      <c r="AB180" s="190"/>
      <c r="AC180" s="190"/>
      <c r="AD180" s="190"/>
      <c r="AE180" s="190"/>
    </row>
    <row r="181" spans="1:31" ht="26.25" customHeight="1">
      <c r="A181" s="190"/>
      <c r="B181" s="190"/>
      <c r="C181" s="190"/>
      <c r="D181" s="190"/>
      <c r="E181" s="190"/>
      <c r="F181" s="190"/>
      <c r="G181" s="190"/>
      <c r="H181" s="190"/>
      <c r="I181" s="190"/>
      <c r="J181" s="190"/>
      <c r="K181" s="190"/>
      <c r="L181" s="190"/>
      <c r="M181" s="190"/>
      <c r="N181" s="190"/>
      <c r="O181" s="190"/>
      <c r="P181" s="190"/>
      <c r="Q181" s="190"/>
      <c r="R181" s="190"/>
      <c r="S181" s="190"/>
      <c r="T181" s="190"/>
      <c r="U181" s="190"/>
      <c r="V181" s="190"/>
      <c r="W181" s="190"/>
      <c r="X181" s="190"/>
      <c r="Y181" s="190"/>
      <c r="Z181" s="190"/>
      <c r="AA181" s="190"/>
      <c r="AB181" s="190"/>
      <c r="AC181" s="190"/>
      <c r="AD181" s="190"/>
      <c r="AE181" s="190"/>
    </row>
    <row r="182" spans="1:31" ht="26.25" customHeight="1">
      <c r="A182" s="190"/>
      <c r="B182" s="190"/>
      <c r="C182" s="190"/>
      <c r="D182" s="190"/>
      <c r="E182" s="190"/>
      <c r="F182" s="190"/>
      <c r="G182" s="190"/>
      <c r="H182" s="190"/>
      <c r="I182" s="190"/>
      <c r="J182" s="190"/>
      <c r="K182" s="190"/>
      <c r="L182" s="190"/>
      <c r="M182" s="190"/>
      <c r="N182" s="190"/>
      <c r="O182" s="190"/>
      <c r="P182" s="190"/>
      <c r="Q182" s="190"/>
      <c r="R182" s="190"/>
      <c r="S182" s="190"/>
      <c r="T182" s="190"/>
      <c r="U182" s="190"/>
      <c r="V182" s="190"/>
      <c r="W182" s="190"/>
      <c r="X182" s="190"/>
      <c r="Y182" s="190"/>
      <c r="Z182" s="190"/>
      <c r="AA182" s="190"/>
      <c r="AB182" s="190"/>
      <c r="AC182" s="190"/>
      <c r="AD182" s="190"/>
      <c r="AE182" s="190"/>
    </row>
    <row r="183" spans="1:31" ht="26.25" customHeight="1">
      <c r="A183" s="190"/>
      <c r="B183" s="190"/>
      <c r="C183" s="190"/>
      <c r="D183" s="190"/>
      <c r="E183" s="190"/>
      <c r="F183" s="190"/>
      <c r="G183" s="190"/>
      <c r="H183" s="190"/>
      <c r="I183" s="190"/>
      <c r="J183" s="190"/>
      <c r="K183" s="190"/>
      <c r="L183" s="190"/>
      <c r="M183" s="190"/>
      <c r="N183" s="190"/>
      <c r="O183" s="190"/>
      <c r="P183" s="190"/>
      <c r="Q183" s="190"/>
      <c r="R183" s="190"/>
      <c r="S183" s="190"/>
      <c r="T183" s="190"/>
      <c r="U183" s="190"/>
      <c r="V183" s="190"/>
      <c r="W183" s="190"/>
      <c r="X183" s="190"/>
      <c r="Y183" s="190"/>
      <c r="Z183" s="190"/>
      <c r="AA183" s="190"/>
      <c r="AB183" s="190"/>
      <c r="AC183" s="190"/>
      <c r="AD183" s="190"/>
      <c r="AE183" s="190"/>
    </row>
    <row r="184" spans="1:31" ht="26.25" customHeight="1">
      <c r="A184" s="190"/>
      <c r="B184" s="190"/>
      <c r="C184" s="190"/>
      <c r="D184" s="190"/>
      <c r="E184" s="190"/>
      <c r="F184" s="190"/>
      <c r="G184" s="190"/>
      <c r="H184" s="190"/>
      <c r="I184" s="190"/>
      <c r="J184" s="190"/>
      <c r="K184" s="190"/>
      <c r="L184" s="190"/>
      <c r="M184" s="190"/>
      <c r="N184" s="190"/>
      <c r="O184" s="190"/>
      <c r="P184" s="190"/>
      <c r="Q184" s="190"/>
      <c r="R184" s="190"/>
      <c r="S184" s="190"/>
      <c r="T184" s="190"/>
      <c r="U184" s="190"/>
      <c r="V184" s="190"/>
      <c r="W184" s="190"/>
      <c r="X184" s="190"/>
      <c r="Y184" s="190"/>
      <c r="Z184" s="190"/>
      <c r="AA184" s="190"/>
      <c r="AB184" s="190"/>
      <c r="AC184" s="190"/>
      <c r="AD184" s="190"/>
      <c r="AE184" s="190"/>
    </row>
    <row r="185" spans="1:31" ht="26.25" customHeight="1">
      <c r="A185" s="190"/>
      <c r="B185" s="190"/>
      <c r="C185" s="190"/>
      <c r="D185" s="190"/>
      <c r="E185" s="190"/>
      <c r="F185" s="190"/>
      <c r="G185" s="190"/>
      <c r="H185" s="190"/>
      <c r="I185" s="190"/>
      <c r="J185" s="190"/>
      <c r="K185" s="190"/>
      <c r="L185" s="190"/>
      <c r="M185" s="190"/>
      <c r="N185" s="190"/>
      <c r="O185" s="190"/>
      <c r="P185" s="190"/>
      <c r="Q185" s="190"/>
      <c r="R185" s="190"/>
      <c r="S185" s="190"/>
      <c r="T185" s="190"/>
      <c r="U185" s="190"/>
      <c r="V185" s="190"/>
      <c r="W185" s="190"/>
      <c r="X185" s="190"/>
      <c r="Y185" s="190"/>
      <c r="Z185" s="190"/>
      <c r="AA185" s="190"/>
      <c r="AB185" s="190"/>
      <c r="AC185" s="190"/>
      <c r="AD185" s="190"/>
      <c r="AE185" s="190"/>
    </row>
    <row r="186" spans="1:31" ht="26.25" customHeight="1">
      <c r="A186" s="190"/>
      <c r="B186" s="190"/>
      <c r="C186" s="190"/>
      <c r="D186" s="190"/>
      <c r="E186" s="190"/>
      <c r="F186" s="190"/>
      <c r="G186" s="190"/>
      <c r="H186" s="190"/>
      <c r="I186" s="190"/>
      <c r="J186" s="190"/>
      <c r="K186" s="190"/>
      <c r="L186" s="190"/>
      <c r="M186" s="190"/>
      <c r="N186" s="190"/>
      <c r="O186" s="190"/>
      <c r="P186" s="190"/>
      <c r="Q186" s="190"/>
      <c r="R186" s="190"/>
      <c r="S186" s="190"/>
      <c r="T186" s="190"/>
      <c r="U186" s="190"/>
      <c r="V186" s="190"/>
      <c r="W186" s="190"/>
      <c r="X186" s="190"/>
      <c r="Y186" s="190"/>
      <c r="Z186" s="190"/>
      <c r="AA186" s="190"/>
      <c r="AB186" s="190"/>
      <c r="AC186" s="190"/>
      <c r="AD186" s="190"/>
      <c r="AE186" s="190"/>
    </row>
    <row r="187" spans="1:31" ht="26.25" customHeight="1">
      <c r="A187" s="190"/>
      <c r="B187" s="190"/>
      <c r="C187" s="190"/>
      <c r="D187" s="190"/>
      <c r="E187" s="190"/>
      <c r="F187" s="190"/>
      <c r="G187" s="190"/>
      <c r="H187" s="190"/>
      <c r="I187" s="190"/>
      <c r="J187" s="190"/>
      <c r="K187" s="190"/>
      <c r="L187" s="190"/>
      <c r="M187" s="190"/>
      <c r="N187" s="190"/>
      <c r="O187" s="190"/>
      <c r="P187" s="190"/>
      <c r="Q187" s="190"/>
      <c r="R187" s="190"/>
      <c r="S187" s="190"/>
      <c r="T187" s="190"/>
      <c r="U187" s="190"/>
      <c r="V187" s="190"/>
      <c r="W187" s="190"/>
      <c r="X187" s="190"/>
      <c r="Y187" s="190"/>
      <c r="Z187" s="190"/>
      <c r="AA187" s="190"/>
      <c r="AB187" s="190"/>
      <c r="AC187" s="190"/>
      <c r="AD187" s="190"/>
      <c r="AE187" s="190"/>
    </row>
    <row r="188" spans="1:31" ht="26.25" customHeight="1">
      <c r="A188" s="190"/>
      <c r="B188" s="190"/>
      <c r="C188" s="190"/>
      <c r="D188" s="190"/>
      <c r="E188" s="190"/>
      <c r="F188" s="190"/>
      <c r="G188" s="190"/>
      <c r="H188" s="190"/>
      <c r="I188" s="190"/>
      <c r="J188" s="190"/>
      <c r="K188" s="190"/>
      <c r="L188" s="190"/>
      <c r="M188" s="190"/>
      <c r="N188" s="190"/>
      <c r="O188" s="190"/>
      <c r="P188" s="190"/>
      <c r="Q188" s="190"/>
      <c r="R188" s="190"/>
      <c r="S188" s="190"/>
      <c r="T188" s="190"/>
      <c r="U188" s="190"/>
      <c r="V188" s="190"/>
      <c r="W188" s="190"/>
      <c r="X188" s="190"/>
      <c r="Y188" s="190"/>
      <c r="Z188" s="190"/>
      <c r="AA188" s="190"/>
      <c r="AB188" s="190"/>
      <c r="AC188" s="190"/>
      <c r="AD188" s="190"/>
      <c r="AE188" s="190"/>
    </row>
    <row r="189" spans="1:31" ht="26.25" customHeight="1">
      <c r="A189" s="190"/>
      <c r="B189" s="190"/>
      <c r="C189" s="190"/>
      <c r="D189" s="190"/>
      <c r="E189" s="190"/>
      <c r="F189" s="190"/>
      <c r="G189" s="190"/>
      <c r="H189" s="190"/>
      <c r="I189" s="190"/>
      <c r="J189" s="190"/>
      <c r="K189" s="190"/>
      <c r="L189" s="190"/>
      <c r="M189" s="190"/>
      <c r="N189" s="190"/>
      <c r="O189" s="190"/>
      <c r="P189" s="190"/>
      <c r="Q189" s="190"/>
      <c r="R189" s="190"/>
      <c r="S189" s="190"/>
      <c r="T189" s="190"/>
      <c r="U189" s="190"/>
      <c r="V189" s="190"/>
      <c r="W189" s="190"/>
      <c r="X189" s="190"/>
      <c r="Y189" s="190"/>
      <c r="Z189" s="190"/>
      <c r="AA189" s="190"/>
      <c r="AB189" s="190"/>
      <c r="AC189" s="190"/>
      <c r="AD189" s="190"/>
      <c r="AE189" s="190"/>
    </row>
    <row r="190" spans="1:31" ht="26.25" customHeight="1">
      <c r="A190" s="190"/>
      <c r="B190" s="190"/>
      <c r="C190" s="190"/>
      <c r="D190" s="190"/>
      <c r="E190" s="190"/>
      <c r="F190" s="190"/>
      <c r="G190" s="190"/>
      <c r="H190" s="190"/>
      <c r="I190" s="190"/>
      <c r="J190" s="190"/>
      <c r="K190" s="190"/>
      <c r="L190" s="190"/>
      <c r="M190" s="190"/>
      <c r="N190" s="190"/>
      <c r="O190" s="190"/>
      <c r="P190" s="190"/>
      <c r="Q190" s="190"/>
      <c r="R190" s="190"/>
      <c r="S190" s="190"/>
      <c r="T190" s="190"/>
      <c r="U190" s="190"/>
      <c r="V190" s="190"/>
      <c r="W190" s="190"/>
      <c r="X190" s="190"/>
      <c r="Y190" s="190"/>
      <c r="Z190" s="190"/>
      <c r="AA190" s="190"/>
      <c r="AB190" s="190"/>
      <c r="AC190" s="190"/>
      <c r="AD190" s="190"/>
      <c r="AE190" s="190"/>
    </row>
    <row r="191" spans="1:31" ht="26.25" customHeight="1">
      <c r="A191" s="190"/>
      <c r="B191" s="190"/>
      <c r="C191" s="190"/>
      <c r="D191" s="190"/>
      <c r="E191" s="190"/>
      <c r="F191" s="190"/>
      <c r="G191" s="190"/>
      <c r="H191" s="190"/>
      <c r="I191" s="190"/>
      <c r="J191" s="190"/>
      <c r="K191" s="190"/>
      <c r="L191" s="190"/>
      <c r="M191" s="190"/>
      <c r="N191" s="190"/>
      <c r="O191" s="190"/>
      <c r="P191" s="190"/>
      <c r="Q191" s="190"/>
      <c r="R191" s="190"/>
      <c r="S191" s="190"/>
      <c r="T191" s="190"/>
      <c r="U191" s="190"/>
      <c r="V191" s="190"/>
      <c r="W191" s="190"/>
      <c r="X191" s="190"/>
      <c r="Y191" s="190"/>
      <c r="Z191" s="190"/>
      <c r="AA191" s="190"/>
      <c r="AB191" s="190"/>
      <c r="AC191" s="190"/>
      <c r="AD191" s="190"/>
      <c r="AE191" s="190"/>
    </row>
    <row r="192" spans="1:31" ht="26.25" customHeight="1">
      <c r="A192" s="190"/>
      <c r="B192" s="190"/>
      <c r="C192" s="190"/>
      <c r="D192" s="190"/>
      <c r="E192" s="190"/>
      <c r="F192" s="190"/>
      <c r="G192" s="190"/>
      <c r="H192" s="190"/>
      <c r="I192" s="190"/>
      <c r="J192" s="190"/>
      <c r="K192" s="190"/>
      <c r="L192" s="190"/>
      <c r="M192" s="190"/>
      <c r="N192" s="190"/>
      <c r="O192" s="190"/>
      <c r="P192" s="190"/>
      <c r="Q192" s="190"/>
      <c r="R192" s="190"/>
      <c r="S192" s="190"/>
      <c r="T192" s="190"/>
      <c r="U192" s="190"/>
      <c r="V192" s="190"/>
      <c r="W192" s="190"/>
      <c r="X192" s="190"/>
      <c r="Y192" s="190"/>
      <c r="Z192" s="190"/>
      <c r="AA192" s="190"/>
      <c r="AB192" s="190"/>
      <c r="AC192" s="190"/>
      <c r="AD192" s="190"/>
      <c r="AE192" s="190"/>
    </row>
    <row r="193" spans="1:31" ht="26.25" customHeight="1">
      <c r="A193" s="190"/>
      <c r="B193" s="190"/>
      <c r="C193" s="190"/>
      <c r="D193" s="190"/>
      <c r="E193" s="190"/>
      <c r="F193" s="190"/>
      <c r="G193" s="190"/>
      <c r="H193" s="190"/>
      <c r="I193" s="190"/>
      <c r="J193" s="190"/>
      <c r="K193" s="190"/>
      <c r="L193" s="190"/>
      <c r="M193" s="190"/>
      <c r="N193" s="190"/>
      <c r="O193" s="190"/>
      <c r="P193" s="190"/>
      <c r="Q193" s="190"/>
      <c r="R193" s="190"/>
      <c r="S193" s="190"/>
      <c r="T193" s="190"/>
      <c r="U193" s="190"/>
      <c r="V193" s="190"/>
      <c r="W193" s="190"/>
      <c r="X193" s="190"/>
      <c r="Y193" s="190"/>
      <c r="Z193" s="190"/>
      <c r="AA193" s="190"/>
      <c r="AB193" s="190"/>
      <c r="AC193" s="190"/>
      <c r="AD193" s="190"/>
      <c r="AE193" s="190"/>
    </row>
    <row r="194" spans="1:31" ht="26.25" customHeight="1">
      <c r="A194" s="190"/>
      <c r="B194" s="190"/>
      <c r="C194" s="190"/>
      <c r="D194" s="190"/>
      <c r="E194" s="190"/>
      <c r="F194" s="190"/>
      <c r="G194" s="190"/>
      <c r="H194" s="190"/>
      <c r="I194" s="190"/>
      <c r="J194" s="190"/>
      <c r="K194" s="190"/>
      <c r="L194" s="190"/>
      <c r="M194" s="190"/>
      <c r="N194" s="190"/>
      <c r="O194" s="190"/>
      <c r="P194" s="190"/>
      <c r="Q194" s="190"/>
      <c r="R194" s="190"/>
      <c r="S194" s="190"/>
      <c r="T194" s="190"/>
      <c r="U194" s="190"/>
      <c r="V194" s="190"/>
      <c r="W194" s="190"/>
      <c r="X194" s="190"/>
      <c r="Y194" s="190"/>
      <c r="Z194" s="190"/>
      <c r="AA194" s="190"/>
      <c r="AB194" s="190"/>
      <c r="AC194" s="190"/>
      <c r="AD194" s="190"/>
      <c r="AE194" s="190"/>
    </row>
    <row r="195" spans="1:31" ht="26.25" customHeight="1">
      <c r="A195" s="190"/>
      <c r="B195" s="190"/>
      <c r="C195" s="190"/>
      <c r="D195" s="190"/>
      <c r="E195" s="190"/>
      <c r="F195" s="190"/>
      <c r="G195" s="190"/>
      <c r="H195" s="190"/>
      <c r="I195" s="190"/>
      <c r="J195" s="190"/>
      <c r="K195" s="190"/>
      <c r="L195" s="190"/>
      <c r="M195" s="190"/>
      <c r="N195" s="190"/>
      <c r="O195" s="190"/>
      <c r="P195" s="190"/>
      <c r="Q195" s="190"/>
      <c r="R195" s="190"/>
      <c r="S195" s="190"/>
      <c r="T195" s="190"/>
      <c r="U195" s="190"/>
      <c r="V195" s="190"/>
      <c r="W195" s="190"/>
      <c r="X195" s="190"/>
      <c r="Y195" s="190"/>
      <c r="Z195" s="190"/>
      <c r="AA195" s="190"/>
      <c r="AB195" s="190"/>
      <c r="AC195" s="190"/>
      <c r="AD195" s="190"/>
      <c r="AE195" s="190"/>
    </row>
    <row r="196" spans="1:31" ht="26.25" customHeight="1">
      <c r="A196" s="190"/>
      <c r="B196" s="190"/>
      <c r="C196" s="190"/>
      <c r="D196" s="190"/>
      <c r="E196" s="190"/>
      <c r="F196" s="190"/>
      <c r="G196" s="190"/>
      <c r="H196" s="190"/>
      <c r="I196" s="190"/>
      <c r="J196" s="190"/>
      <c r="K196" s="190"/>
      <c r="L196" s="190"/>
      <c r="M196" s="190"/>
      <c r="N196" s="190"/>
      <c r="O196" s="190"/>
      <c r="P196" s="190"/>
      <c r="Q196" s="190"/>
      <c r="R196" s="190"/>
      <c r="S196" s="190"/>
      <c r="T196" s="190"/>
      <c r="U196" s="190"/>
      <c r="V196" s="190"/>
      <c r="W196" s="190"/>
      <c r="X196" s="190"/>
      <c r="Y196" s="190"/>
      <c r="Z196" s="190"/>
      <c r="AA196" s="190"/>
      <c r="AB196" s="190"/>
      <c r="AC196" s="190"/>
      <c r="AD196" s="190"/>
      <c r="AE196" s="190"/>
    </row>
    <row r="197" spans="1:31" ht="26.25" customHeight="1">
      <c r="A197" s="190"/>
      <c r="B197" s="190"/>
      <c r="C197" s="190"/>
      <c r="D197" s="190"/>
      <c r="E197" s="190"/>
      <c r="F197" s="190"/>
      <c r="G197" s="190"/>
      <c r="H197" s="190"/>
      <c r="I197" s="190"/>
      <c r="J197" s="190"/>
      <c r="K197" s="190"/>
      <c r="L197" s="190"/>
      <c r="M197" s="190"/>
      <c r="N197" s="190"/>
      <c r="O197" s="190"/>
      <c r="P197" s="190"/>
      <c r="Q197" s="190"/>
      <c r="R197" s="190"/>
      <c r="S197" s="190"/>
      <c r="T197" s="190"/>
      <c r="U197" s="190"/>
      <c r="V197" s="190"/>
      <c r="W197" s="190"/>
      <c r="X197" s="190"/>
      <c r="Y197" s="190"/>
      <c r="Z197" s="190"/>
      <c r="AA197" s="190"/>
      <c r="AB197" s="190"/>
      <c r="AC197" s="190"/>
      <c r="AD197" s="190"/>
      <c r="AE197" s="190"/>
    </row>
    <row r="198" spans="1:31" ht="26.25" customHeight="1">
      <c r="A198" s="190"/>
      <c r="B198" s="190"/>
      <c r="C198" s="190"/>
      <c r="D198" s="190"/>
      <c r="E198" s="190"/>
      <c r="F198" s="190"/>
      <c r="G198" s="190"/>
      <c r="H198" s="190"/>
      <c r="I198" s="190"/>
      <c r="J198" s="190"/>
      <c r="K198" s="190"/>
      <c r="L198" s="190"/>
      <c r="M198" s="190"/>
      <c r="N198" s="190"/>
      <c r="O198" s="190"/>
      <c r="P198" s="190"/>
      <c r="Q198" s="190"/>
      <c r="R198" s="190"/>
      <c r="S198" s="190"/>
      <c r="T198" s="190"/>
      <c r="U198" s="190"/>
      <c r="V198" s="190"/>
      <c r="W198" s="190"/>
      <c r="X198" s="190"/>
      <c r="Y198" s="190"/>
      <c r="Z198" s="190"/>
      <c r="AA198" s="190"/>
      <c r="AB198" s="190"/>
      <c r="AC198" s="190"/>
      <c r="AD198" s="190"/>
      <c r="AE198" s="190"/>
    </row>
    <row r="199" spans="1:31" ht="26.25" customHeight="1">
      <c r="A199" s="190"/>
      <c r="B199" s="190"/>
      <c r="C199" s="190"/>
      <c r="D199" s="190"/>
      <c r="E199" s="190"/>
      <c r="F199" s="190"/>
      <c r="G199" s="190"/>
      <c r="H199" s="190"/>
      <c r="I199" s="190"/>
      <c r="J199" s="190"/>
      <c r="K199" s="190"/>
      <c r="L199" s="190"/>
      <c r="M199" s="190"/>
      <c r="N199" s="190"/>
      <c r="O199" s="190"/>
      <c r="P199" s="190"/>
      <c r="Q199" s="190"/>
      <c r="R199" s="190"/>
      <c r="S199" s="190"/>
      <c r="T199" s="190"/>
      <c r="U199" s="190"/>
      <c r="V199" s="190"/>
      <c r="W199" s="190"/>
      <c r="X199" s="190"/>
      <c r="Y199" s="190"/>
      <c r="Z199" s="190"/>
      <c r="AA199" s="190"/>
      <c r="AB199" s="190"/>
      <c r="AC199" s="190"/>
      <c r="AD199" s="190"/>
      <c r="AE199" s="190"/>
    </row>
    <row r="200" spans="1:31" ht="26.25" customHeight="1">
      <c r="A200" s="190"/>
      <c r="B200" s="190"/>
      <c r="C200" s="190"/>
      <c r="D200" s="190"/>
      <c r="E200" s="190"/>
      <c r="F200" s="190"/>
      <c r="G200" s="190"/>
      <c r="H200" s="190"/>
      <c r="I200" s="190"/>
      <c r="J200" s="190"/>
      <c r="K200" s="190"/>
      <c r="L200" s="190"/>
      <c r="M200" s="190"/>
      <c r="N200" s="190"/>
      <c r="O200" s="190"/>
      <c r="P200" s="190"/>
      <c r="Q200" s="190"/>
      <c r="R200" s="190"/>
      <c r="S200" s="190"/>
      <c r="T200" s="190"/>
      <c r="U200" s="190"/>
      <c r="V200" s="190"/>
      <c r="W200" s="190"/>
      <c r="X200" s="190"/>
      <c r="Y200" s="190"/>
      <c r="Z200" s="190"/>
      <c r="AA200" s="190"/>
      <c r="AB200" s="190"/>
      <c r="AC200" s="190"/>
      <c r="AD200" s="190"/>
      <c r="AE200" s="190"/>
    </row>
    <row r="201" spans="1:31" ht="26.25" customHeight="1">
      <c r="A201" s="190"/>
      <c r="B201" s="190"/>
      <c r="C201" s="190"/>
      <c r="D201" s="190"/>
      <c r="E201" s="190"/>
      <c r="F201" s="190"/>
      <c r="G201" s="190"/>
      <c r="H201" s="190"/>
      <c r="I201" s="190"/>
      <c r="J201" s="190"/>
      <c r="K201" s="190"/>
      <c r="L201" s="190"/>
      <c r="M201" s="190"/>
      <c r="N201" s="190"/>
      <c r="O201" s="190"/>
      <c r="P201" s="190"/>
      <c r="Q201" s="190"/>
      <c r="R201" s="190"/>
      <c r="S201" s="190"/>
      <c r="T201" s="190"/>
      <c r="U201" s="190"/>
      <c r="V201" s="190"/>
      <c r="W201" s="190"/>
      <c r="X201" s="190"/>
      <c r="Y201" s="190"/>
      <c r="Z201" s="190"/>
      <c r="AA201" s="190"/>
      <c r="AB201" s="190"/>
      <c r="AC201" s="190"/>
      <c r="AD201" s="190"/>
      <c r="AE201" s="190"/>
    </row>
    <row r="202" spans="1:31" ht="26.25" customHeight="1">
      <c r="A202" s="190"/>
      <c r="B202" s="190"/>
      <c r="C202" s="190"/>
      <c r="D202" s="190"/>
      <c r="E202" s="190"/>
      <c r="F202" s="190"/>
      <c r="G202" s="190"/>
      <c r="H202" s="190"/>
      <c r="I202" s="190"/>
      <c r="J202" s="190"/>
      <c r="K202" s="190"/>
      <c r="L202" s="190"/>
      <c r="M202" s="190"/>
      <c r="N202" s="190"/>
      <c r="O202" s="190"/>
      <c r="P202" s="190"/>
      <c r="Q202" s="190"/>
      <c r="R202" s="190"/>
      <c r="S202" s="190"/>
      <c r="T202" s="190"/>
      <c r="U202" s="190"/>
      <c r="V202" s="190"/>
      <c r="W202" s="190"/>
      <c r="X202" s="190"/>
      <c r="Y202" s="190"/>
      <c r="Z202" s="190"/>
      <c r="AA202" s="190"/>
      <c r="AB202" s="190"/>
      <c r="AC202" s="190"/>
      <c r="AD202" s="190"/>
      <c r="AE202" s="190"/>
    </row>
    <row r="203" spans="1:31" ht="26.25" customHeight="1">
      <c r="A203" s="190"/>
      <c r="B203" s="190"/>
      <c r="C203" s="190"/>
      <c r="D203" s="190"/>
      <c r="E203" s="190"/>
      <c r="F203" s="190"/>
      <c r="G203" s="190"/>
      <c r="H203" s="190"/>
      <c r="I203" s="190"/>
      <c r="J203" s="190"/>
      <c r="K203" s="190"/>
      <c r="L203" s="190"/>
      <c r="M203" s="190"/>
      <c r="N203" s="190"/>
      <c r="O203" s="190"/>
      <c r="P203" s="190"/>
      <c r="Q203" s="190"/>
      <c r="R203" s="190"/>
      <c r="S203" s="190"/>
      <c r="T203" s="190"/>
      <c r="U203" s="190"/>
      <c r="V203" s="190"/>
      <c r="W203" s="190"/>
      <c r="X203" s="190"/>
      <c r="Y203" s="190"/>
      <c r="Z203" s="190"/>
      <c r="AA203" s="190"/>
      <c r="AB203" s="190"/>
      <c r="AC203" s="190"/>
      <c r="AD203" s="190"/>
      <c r="AE203" s="190"/>
    </row>
    <row r="204" spans="1:31" ht="26.25" customHeight="1">
      <c r="A204" s="190"/>
      <c r="B204" s="190"/>
      <c r="C204" s="190"/>
      <c r="D204" s="190"/>
      <c r="E204" s="190"/>
      <c r="F204" s="190"/>
      <c r="G204" s="190"/>
      <c r="H204" s="190"/>
      <c r="I204" s="190"/>
      <c r="J204" s="190"/>
      <c r="K204" s="190"/>
      <c r="L204" s="190"/>
      <c r="M204" s="190"/>
      <c r="N204" s="190"/>
      <c r="O204" s="190"/>
      <c r="P204" s="190"/>
      <c r="Q204" s="190"/>
      <c r="R204" s="190"/>
      <c r="S204" s="190"/>
      <c r="T204" s="190"/>
      <c r="U204" s="190"/>
      <c r="V204" s="190"/>
      <c r="W204" s="190"/>
      <c r="X204" s="190"/>
      <c r="Y204" s="190"/>
      <c r="Z204" s="190"/>
      <c r="AA204" s="190"/>
      <c r="AB204" s="190"/>
      <c r="AC204" s="190"/>
      <c r="AD204" s="190"/>
      <c r="AE204" s="190"/>
    </row>
    <row r="205" spans="1:31" ht="26.25" customHeight="1">
      <c r="A205" s="190"/>
      <c r="B205" s="190"/>
      <c r="C205" s="190"/>
      <c r="D205" s="190"/>
      <c r="E205" s="190"/>
      <c r="F205" s="190"/>
      <c r="G205" s="190"/>
      <c r="H205" s="190"/>
      <c r="I205" s="190"/>
      <c r="J205" s="190"/>
      <c r="K205" s="190"/>
      <c r="L205" s="190"/>
      <c r="M205" s="190"/>
      <c r="N205" s="190"/>
      <c r="O205" s="190"/>
      <c r="P205" s="190"/>
      <c r="Q205" s="190"/>
      <c r="R205" s="190"/>
      <c r="S205" s="190"/>
      <c r="T205" s="190"/>
      <c r="U205" s="190"/>
      <c r="V205" s="190"/>
      <c r="W205" s="190"/>
      <c r="X205" s="190"/>
      <c r="Y205" s="190"/>
      <c r="Z205" s="190"/>
      <c r="AA205" s="190"/>
      <c r="AB205" s="190"/>
      <c r="AC205" s="190"/>
      <c r="AD205" s="190"/>
      <c r="AE205" s="190"/>
    </row>
    <row r="206" spans="1:31" ht="26.25" customHeight="1">
      <c r="A206" s="190"/>
      <c r="B206" s="190"/>
      <c r="C206" s="190"/>
      <c r="D206" s="190"/>
      <c r="E206" s="190"/>
      <c r="F206" s="190"/>
      <c r="G206" s="190"/>
      <c r="H206" s="190"/>
      <c r="I206" s="190"/>
      <c r="J206" s="190"/>
      <c r="K206" s="190"/>
      <c r="L206" s="190"/>
      <c r="M206" s="190"/>
      <c r="N206" s="190"/>
      <c r="O206" s="190"/>
      <c r="P206" s="190"/>
      <c r="Q206" s="190"/>
      <c r="R206" s="190"/>
      <c r="S206" s="190"/>
      <c r="T206" s="190"/>
      <c r="U206" s="190"/>
      <c r="V206" s="190"/>
      <c r="W206" s="190"/>
      <c r="X206" s="190"/>
      <c r="Y206" s="190"/>
      <c r="Z206" s="190"/>
      <c r="AA206" s="190"/>
      <c r="AB206" s="190"/>
      <c r="AC206" s="190"/>
      <c r="AD206" s="190"/>
      <c r="AE206" s="190"/>
    </row>
    <row r="207" spans="1:31" ht="26.25" customHeight="1">
      <c r="A207" s="190"/>
      <c r="B207" s="190"/>
      <c r="C207" s="190"/>
      <c r="D207" s="190"/>
      <c r="E207" s="190"/>
      <c r="F207" s="190"/>
      <c r="G207" s="190"/>
      <c r="H207" s="190"/>
      <c r="I207" s="190"/>
      <c r="J207" s="190"/>
      <c r="K207" s="190"/>
      <c r="L207" s="190"/>
      <c r="M207" s="190"/>
      <c r="N207" s="190"/>
      <c r="O207" s="190"/>
      <c r="P207" s="190"/>
      <c r="Q207" s="190"/>
      <c r="R207" s="190"/>
      <c r="S207" s="190"/>
      <c r="T207" s="190"/>
      <c r="U207" s="190"/>
      <c r="V207" s="190"/>
      <c r="W207" s="190"/>
      <c r="X207" s="190"/>
      <c r="Y207" s="190"/>
      <c r="Z207" s="190"/>
      <c r="AA207" s="190"/>
      <c r="AB207" s="190"/>
      <c r="AC207" s="190"/>
      <c r="AD207" s="190"/>
      <c r="AE207" s="190"/>
    </row>
    <row r="208" spans="1:31" ht="26.25" customHeight="1">
      <c r="A208" s="190"/>
      <c r="B208" s="190"/>
      <c r="C208" s="190"/>
      <c r="D208" s="190"/>
      <c r="E208" s="190"/>
      <c r="F208" s="190"/>
      <c r="G208" s="190"/>
      <c r="H208" s="190"/>
      <c r="I208" s="190"/>
      <c r="J208" s="190"/>
      <c r="K208" s="190"/>
      <c r="L208" s="190"/>
      <c r="M208" s="190"/>
      <c r="N208" s="190"/>
      <c r="O208" s="190"/>
      <c r="P208" s="190"/>
      <c r="Q208" s="190"/>
      <c r="R208" s="190"/>
      <c r="S208" s="190"/>
      <c r="T208" s="190"/>
      <c r="U208" s="190"/>
      <c r="V208" s="190"/>
      <c r="W208" s="190"/>
      <c r="X208" s="190"/>
      <c r="Y208" s="190"/>
      <c r="Z208" s="190"/>
      <c r="AA208" s="190"/>
      <c r="AB208" s="190"/>
      <c r="AC208" s="190"/>
      <c r="AD208" s="190"/>
      <c r="AE208" s="190"/>
    </row>
    <row r="209" spans="1:31" ht="26.25" customHeight="1">
      <c r="A209" s="190"/>
      <c r="B209" s="190"/>
      <c r="C209" s="190"/>
      <c r="D209" s="190"/>
      <c r="E209" s="190"/>
      <c r="F209" s="190"/>
      <c r="G209" s="190"/>
      <c r="H209" s="190"/>
      <c r="I209" s="190"/>
      <c r="J209" s="190"/>
      <c r="K209" s="190"/>
      <c r="L209" s="190"/>
      <c r="M209" s="190"/>
      <c r="N209" s="190"/>
      <c r="O209" s="190"/>
      <c r="P209" s="190"/>
      <c r="Q209" s="190"/>
      <c r="R209" s="190"/>
      <c r="S209" s="190"/>
      <c r="T209" s="190"/>
      <c r="U209" s="190"/>
      <c r="V209" s="190"/>
      <c r="W209" s="190"/>
      <c r="X209" s="190"/>
      <c r="Y209" s="190"/>
      <c r="Z209" s="190"/>
      <c r="AA209" s="190"/>
      <c r="AB209" s="190"/>
      <c r="AC209" s="190"/>
      <c r="AD209" s="190"/>
      <c r="AE209" s="190"/>
    </row>
    <row r="210" spans="1:31" ht="26.25" customHeight="1">
      <c r="A210" s="190"/>
      <c r="B210" s="190"/>
      <c r="C210" s="190"/>
      <c r="D210" s="190"/>
      <c r="E210" s="190"/>
      <c r="F210" s="190"/>
      <c r="G210" s="190"/>
      <c r="H210" s="190"/>
      <c r="I210" s="190"/>
      <c r="J210" s="190"/>
      <c r="K210" s="190"/>
      <c r="L210" s="190"/>
      <c r="M210" s="190"/>
      <c r="N210" s="190"/>
      <c r="O210" s="190"/>
      <c r="P210" s="190"/>
      <c r="Q210" s="190"/>
      <c r="R210" s="190"/>
      <c r="S210" s="190"/>
      <c r="T210" s="190"/>
      <c r="U210" s="190"/>
      <c r="V210" s="190"/>
      <c r="W210" s="190"/>
      <c r="X210" s="190"/>
      <c r="Y210" s="190"/>
      <c r="Z210" s="190"/>
      <c r="AA210" s="190"/>
      <c r="AB210" s="190"/>
      <c r="AC210" s="190"/>
      <c r="AD210" s="190"/>
      <c r="AE210" s="190"/>
    </row>
    <row r="211" spans="1:31" ht="26.25" customHeight="1">
      <c r="A211" s="190"/>
      <c r="B211" s="190"/>
      <c r="C211" s="190"/>
      <c r="D211" s="190"/>
      <c r="E211" s="190"/>
      <c r="F211" s="190"/>
      <c r="G211" s="190"/>
      <c r="H211" s="190"/>
      <c r="I211" s="190"/>
      <c r="J211" s="190"/>
      <c r="K211" s="190"/>
      <c r="L211" s="190"/>
      <c r="M211" s="190"/>
      <c r="N211" s="190"/>
      <c r="O211" s="190"/>
      <c r="P211" s="190"/>
      <c r="Q211" s="190"/>
      <c r="R211" s="190"/>
      <c r="S211" s="190"/>
      <c r="T211" s="190"/>
      <c r="U211" s="190"/>
      <c r="V211" s="190"/>
      <c r="W211" s="190"/>
      <c r="X211" s="190"/>
      <c r="Y211" s="190"/>
      <c r="Z211" s="190"/>
      <c r="AA211" s="190"/>
      <c r="AB211" s="190"/>
      <c r="AC211" s="190"/>
      <c r="AD211" s="190"/>
      <c r="AE211" s="190"/>
    </row>
    <row r="212" spans="1:31" ht="26.25" customHeight="1">
      <c r="A212" s="190"/>
      <c r="B212" s="190"/>
      <c r="C212" s="190"/>
      <c r="D212" s="190"/>
      <c r="E212" s="190"/>
      <c r="F212" s="190"/>
      <c r="G212" s="190"/>
      <c r="H212" s="190"/>
      <c r="I212" s="190"/>
      <c r="J212" s="190"/>
      <c r="K212" s="190"/>
      <c r="L212" s="190"/>
      <c r="M212" s="190"/>
      <c r="N212" s="190"/>
      <c r="O212" s="190"/>
      <c r="P212" s="190"/>
      <c r="Q212" s="190"/>
      <c r="R212" s="190"/>
      <c r="S212" s="190"/>
      <c r="T212" s="190"/>
      <c r="U212" s="190"/>
      <c r="V212" s="190"/>
      <c r="W212" s="190"/>
      <c r="X212" s="190"/>
      <c r="Y212" s="190"/>
      <c r="Z212" s="190"/>
      <c r="AA212" s="190"/>
      <c r="AB212" s="190"/>
      <c r="AC212" s="190"/>
      <c r="AD212" s="190"/>
      <c r="AE212" s="190"/>
    </row>
    <row r="213" spans="1:31" ht="26.25" customHeight="1">
      <c r="A213" s="190"/>
      <c r="B213" s="190"/>
      <c r="C213" s="190"/>
      <c r="D213" s="190"/>
      <c r="E213" s="190"/>
      <c r="F213" s="190"/>
      <c r="G213" s="190"/>
      <c r="H213" s="190"/>
      <c r="I213" s="190"/>
      <c r="J213" s="190"/>
      <c r="K213" s="190"/>
      <c r="L213" s="190"/>
      <c r="M213" s="190"/>
      <c r="N213" s="190"/>
      <c r="O213" s="190"/>
      <c r="P213" s="190"/>
      <c r="Q213" s="190"/>
      <c r="R213" s="190"/>
      <c r="S213" s="190"/>
      <c r="T213" s="190"/>
      <c r="U213" s="190"/>
      <c r="V213" s="190"/>
      <c r="W213" s="190"/>
      <c r="X213" s="190"/>
      <c r="Y213" s="190"/>
      <c r="Z213" s="190"/>
      <c r="AA213" s="190"/>
      <c r="AB213" s="190"/>
      <c r="AC213" s="190"/>
      <c r="AD213" s="190"/>
      <c r="AE213" s="190"/>
    </row>
    <row r="214" spans="1:31" ht="26.25" customHeight="1">
      <c r="A214" s="190"/>
      <c r="B214" s="190"/>
      <c r="C214" s="190"/>
      <c r="D214" s="190"/>
      <c r="E214" s="190"/>
      <c r="F214" s="190"/>
      <c r="G214" s="190"/>
      <c r="H214" s="190"/>
      <c r="I214" s="190"/>
      <c r="J214" s="190"/>
      <c r="K214" s="190"/>
      <c r="L214" s="190"/>
      <c r="M214" s="190"/>
      <c r="N214" s="190"/>
      <c r="O214" s="190"/>
      <c r="P214" s="190"/>
      <c r="Q214" s="190"/>
      <c r="R214" s="190"/>
      <c r="S214" s="190"/>
      <c r="T214" s="190"/>
      <c r="U214" s="190"/>
      <c r="V214" s="190"/>
      <c r="W214" s="190"/>
      <c r="X214" s="190"/>
      <c r="Y214" s="190"/>
      <c r="Z214" s="190"/>
      <c r="AA214" s="190"/>
      <c r="AB214" s="190"/>
      <c r="AC214" s="190"/>
      <c r="AD214" s="190"/>
      <c r="AE214" s="190"/>
    </row>
    <row r="215" spans="1:31" ht="26.25" customHeight="1">
      <c r="A215" s="190"/>
      <c r="B215" s="190"/>
      <c r="C215" s="190"/>
      <c r="D215" s="190"/>
      <c r="E215" s="190"/>
      <c r="F215" s="190"/>
      <c r="G215" s="190"/>
      <c r="H215" s="190"/>
      <c r="I215" s="190"/>
      <c r="J215" s="190"/>
      <c r="K215" s="190"/>
      <c r="L215" s="190"/>
      <c r="M215" s="190"/>
      <c r="N215" s="190"/>
      <c r="O215" s="190"/>
      <c r="P215" s="190"/>
      <c r="Q215" s="190"/>
      <c r="R215" s="190"/>
      <c r="S215" s="190"/>
      <c r="T215" s="190"/>
      <c r="U215" s="190"/>
      <c r="V215" s="190"/>
      <c r="W215" s="190"/>
      <c r="X215" s="190"/>
      <c r="Y215" s="190"/>
      <c r="Z215" s="190"/>
      <c r="AA215" s="190"/>
      <c r="AB215" s="190"/>
      <c r="AC215" s="190"/>
      <c r="AD215" s="190"/>
      <c r="AE215" s="190"/>
    </row>
    <row r="216" spans="1:31" ht="26.25" customHeight="1">
      <c r="A216" s="190"/>
      <c r="B216" s="190"/>
      <c r="C216" s="190"/>
      <c r="D216" s="190"/>
      <c r="E216" s="190"/>
      <c r="F216" s="190"/>
      <c r="G216" s="190"/>
      <c r="H216" s="190"/>
      <c r="I216" s="190"/>
      <c r="J216" s="190"/>
      <c r="K216" s="190"/>
      <c r="L216" s="190"/>
      <c r="M216" s="190"/>
      <c r="N216" s="190"/>
      <c r="O216" s="190"/>
      <c r="P216" s="190"/>
      <c r="Q216" s="190"/>
      <c r="R216" s="190"/>
      <c r="S216" s="190"/>
      <c r="T216" s="190"/>
      <c r="U216" s="190"/>
      <c r="V216" s="190"/>
      <c r="W216" s="190"/>
      <c r="X216" s="190"/>
      <c r="Y216" s="190"/>
      <c r="Z216" s="190"/>
      <c r="AA216" s="190"/>
      <c r="AB216" s="190"/>
      <c r="AC216" s="190"/>
      <c r="AD216" s="190"/>
      <c r="AE216" s="190"/>
    </row>
    <row r="217" spans="1:31" ht="26.25" customHeight="1">
      <c r="A217" s="190"/>
      <c r="B217" s="190"/>
      <c r="C217" s="190"/>
      <c r="D217" s="190"/>
      <c r="E217" s="190"/>
      <c r="F217" s="190"/>
      <c r="G217" s="190"/>
      <c r="H217" s="190"/>
      <c r="I217" s="190"/>
      <c r="J217" s="190"/>
      <c r="K217" s="190"/>
      <c r="L217" s="190"/>
      <c r="M217" s="190"/>
      <c r="N217" s="190"/>
      <c r="O217" s="190"/>
      <c r="P217" s="190"/>
      <c r="Q217" s="190"/>
      <c r="R217" s="190"/>
      <c r="S217" s="190"/>
      <c r="T217" s="190"/>
      <c r="U217" s="190"/>
      <c r="V217" s="190"/>
      <c r="W217" s="190"/>
      <c r="X217" s="190"/>
      <c r="Y217" s="190"/>
      <c r="Z217" s="190"/>
      <c r="AA217" s="190"/>
      <c r="AB217" s="190"/>
      <c r="AC217" s="190"/>
      <c r="AD217" s="190"/>
      <c r="AE217" s="190"/>
    </row>
    <row r="218" spans="1:31" ht="26.25" customHeight="1">
      <c r="A218" s="190"/>
      <c r="B218" s="190"/>
      <c r="C218" s="190"/>
      <c r="D218" s="190"/>
      <c r="E218" s="190"/>
      <c r="F218" s="190"/>
      <c r="G218" s="190"/>
      <c r="H218" s="190"/>
      <c r="I218" s="190"/>
      <c r="J218" s="190"/>
      <c r="K218" s="190"/>
      <c r="L218" s="190"/>
      <c r="M218" s="190"/>
      <c r="N218" s="190"/>
      <c r="O218" s="190"/>
      <c r="P218" s="190"/>
      <c r="Q218" s="190"/>
      <c r="R218" s="190"/>
      <c r="S218" s="190"/>
      <c r="T218" s="190"/>
      <c r="U218" s="190"/>
      <c r="V218" s="190"/>
      <c r="W218" s="190"/>
      <c r="X218" s="190"/>
      <c r="Y218" s="190"/>
      <c r="Z218" s="190"/>
      <c r="AA218" s="190"/>
      <c r="AB218" s="190"/>
      <c r="AC218" s="190"/>
      <c r="AD218" s="190"/>
      <c r="AE218" s="190"/>
    </row>
    <row r="219" spans="1:31" ht="26.25" customHeight="1">
      <c r="A219" s="190"/>
      <c r="B219" s="190"/>
      <c r="C219" s="190"/>
      <c r="D219" s="190"/>
      <c r="E219" s="190"/>
      <c r="F219" s="190"/>
      <c r="G219" s="190"/>
      <c r="H219" s="190"/>
      <c r="I219" s="190"/>
      <c r="J219" s="190"/>
      <c r="K219" s="190"/>
      <c r="L219" s="190"/>
      <c r="M219" s="190"/>
      <c r="N219" s="190"/>
      <c r="O219" s="190"/>
      <c r="P219" s="190"/>
      <c r="Q219" s="190"/>
      <c r="R219" s="190"/>
      <c r="S219" s="190"/>
      <c r="T219" s="190"/>
      <c r="U219" s="190"/>
      <c r="V219" s="190"/>
      <c r="W219" s="190"/>
      <c r="X219" s="190"/>
      <c r="Y219" s="190"/>
      <c r="Z219" s="190"/>
      <c r="AA219" s="190"/>
      <c r="AB219" s="190"/>
      <c r="AC219" s="190"/>
      <c r="AD219" s="190"/>
      <c r="AE219" s="190"/>
    </row>
    <row r="220" spans="1:31" ht="26.25" customHeight="1">
      <c r="A220" s="190"/>
      <c r="B220" s="190"/>
      <c r="C220" s="190"/>
      <c r="D220" s="190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0"/>
      <c r="T220" s="190"/>
      <c r="U220" s="190"/>
      <c r="V220" s="190"/>
      <c r="W220" s="190"/>
      <c r="X220" s="190"/>
      <c r="Y220" s="190"/>
      <c r="Z220" s="190"/>
      <c r="AA220" s="190"/>
      <c r="AB220" s="190"/>
      <c r="AC220" s="190"/>
      <c r="AD220" s="190"/>
      <c r="AE220" s="190"/>
    </row>
    <row r="221" spans="1:31" ht="26.25" customHeight="1">
      <c r="A221" s="190"/>
      <c r="B221" s="190"/>
      <c r="C221" s="190"/>
      <c r="D221" s="190"/>
      <c r="E221" s="190"/>
      <c r="F221" s="190"/>
      <c r="G221" s="190"/>
      <c r="H221" s="190"/>
      <c r="I221" s="190"/>
      <c r="J221" s="190"/>
      <c r="K221" s="190"/>
      <c r="L221" s="190"/>
      <c r="M221" s="190"/>
      <c r="N221" s="190"/>
      <c r="O221" s="190"/>
      <c r="P221" s="190"/>
      <c r="Q221" s="190"/>
      <c r="R221" s="190"/>
      <c r="S221" s="190"/>
      <c r="T221" s="190"/>
      <c r="U221" s="190"/>
      <c r="V221" s="190"/>
      <c r="W221" s="190"/>
      <c r="X221" s="190"/>
      <c r="Y221" s="190"/>
      <c r="Z221" s="190"/>
      <c r="AA221" s="190"/>
      <c r="AB221" s="190"/>
      <c r="AC221" s="190"/>
      <c r="AD221" s="190"/>
      <c r="AE221" s="190"/>
    </row>
    <row r="222" spans="1:31" ht="26.25" customHeight="1">
      <c r="A222" s="190"/>
      <c r="B222" s="190"/>
      <c r="C222" s="190"/>
      <c r="D222" s="190"/>
      <c r="E222" s="190"/>
      <c r="F222" s="190"/>
      <c r="G222" s="190"/>
      <c r="H222" s="190"/>
      <c r="I222" s="190"/>
      <c r="J222" s="190"/>
      <c r="K222" s="190"/>
      <c r="L222" s="190"/>
      <c r="M222" s="190"/>
      <c r="N222" s="190"/>
      <c r="O222" s="190"/>
      <c r="P222" s="190"/>
      <c r="Q222" s="190"/>
      <c r="R222" s="190"/>
      <c r="S222" s="190"/>
      <c r="T222" s="190"/>
      <c r="U222" s="190"/>
      <c r="V222" s="190"/>
      <c r="W222" s="190"/>
      <c r="X222" s="190"/>
      <c r="Y222" s="190"/>
      <c r="Z222" s="190"/>
      <c r="AA222" s="190"/>
      <c r="AB222" s="190"/>
      <c r="AC222" s="190"/>
      <c r="AD222" s="190"/>
      <c r="AE222" s="190"/>
    </row>
    <row r="223" spans="1:31" ht="26.25" customHeight="1">
      <c r="A223" s="190"/>
      <c r="B223" s="190"/>
      <c r="C223" s="190"/>
      <c r="D223" s="190"/>
      <c r="E223" s="190"/>
      <c r="F223" s="190"/>
      <c r="G223" s="190"/>
      <c r="H223" s="190"/>
      <c r="I223" s="190"/>
      <c r="J223" s="190"/>
      <c r="K223" s="190"/>
      <c r="L223" s="190"/>
      <c r="M223" s="190"/>
      <c r="N223" s="190"/>
      <c r="O223" s="190"/>
      <c r="P223" s="190"/>
      <c r="Q223" s="190"/>
      <c r="R223" s="190"/>
      <c r="S223" s="190"/>
      <c r="T223" s="190"/>
      <c r="U223" s="190"/>
      <c r="V223" s="190"/>
      <c r="W223" s="190"/>
      <c r="X223" s="190"/>
      <c r="Y223" s="190"/>
      <c r="Z223" s="190"/>
      <c r="AA223" s="190"/>
      <c r="AB223" s="190"/>
      <c r="AC223" s="190"/>
      <c r="AD223" s="190"/>
      <c r="AE223" s="190"/>
    </row>
    <row r="224" spans="1:31" ht="26.25" customHeight="1">
      <c r="A224" s="190"/>
      <c r="B224" s="190"/>
      <c r="C224" s="190"/>
      <c r="D224" s="190"/>
      <c r="E224" s="190"/>
      <c r="F224" s="190"/>
      <c r="G224" s="190"/>
      <c r="H224" s="190"/>
      <c r="I224" s="190"/>
      <c r="J224" s="190"/>
      <c r="K224" s="190"/>
      <c r="L224" s="190"/>
      <c r="M224" s="190"/>
      <c r="N224" s="190"/>
      <c r="O224" s="190"/>
      <c r="P224" s="190"/>
      <c r="Q224" s="190"/>
      <c r="R224" s="190"/>
      <c r="S224" s="190"/>
      <c r="T224" s="190"/>
      <c r="U224" s="190"/>
      <c r="V224" s="190"/>
      <c r="W224" s="190"/>
      <c r="X224" s="190"/>
      <c r="Y224" s="190"/>
      <c r="Z224" s="190"/>
      <c r="AA224" s="190"/>
      <c r="AB224" s="190"/>
      <c r="AC224" s="190"/>
      <c r="AD224" s="190"/>
      <c r="AE224" s="190"/>
    </row>
    <row r="225" spans="1:31" ht="26.25" customHeight="1">
      <c r="A225" s="190"/>
      <c r="B225" s="190"/>
      <c r="C225" s="190"/>
      <c r="D225" s="190"/>
      <c r="E225" s="190"/>
      <c r="F225" s="190"/>
      <c r="G225" s="190"/>
      <c r="H225" s="190"/>
      <c r="I225" s="190"/>
      <c r="J225" s="190"/>
      <c r="K225" s="190"/>
      <c r="L225" s="190"/>
      <c r="M225" s="190"/>
      <c r="N225" s="190"/>
      <c r="O225" s="190"/>
      <c r="P225" s="190"/>
      <c r="Q225" s="190"/>
      <c r="R225" s="190"/>
      <c r="S225" s="190"/>
      <c r="T225" s="190"/>
      <c r="U225" s="190"/>
      <c r="V225" s="190"/>
      <c r="W225" s="190"/>
      <c r="X225" s="190"/>
      <c r="Y225" s="190"/>
      <c r="Z225" s="190"/>
      <c r="AA225" s="190"/>
      <c r="AB225" s="190"/>
      <c r="AC225" s="190"/>
      <c r="AD225" s="190"/>
      <c r="AE225" s="190"/>
    </row>
    <row r="226" spans="1:31" ht="26.25" customHeight="1">
      <c r="A226" s="190"/>
      <c r="B226" s="190"/>
      <c r="C226" s="190"/>
      <c r="D226" s="190"/>
      <c r="E226" s="190"/>
      <c r="F226" s="190"/>
      <c r="G226" s="190"/>
      <c r="H226" s="190"/>
      <c r="I226" s="190"/>
      <c r="J226" s="190"/>
      <c r="K226" s="190"/>
      <c r="L226" s="190"/>
      <c r="M226" s="190"/>
      <c r="N226" s="190"/>
      <c r="O226" s="190"/>
      <c r="P226" s="190"/>
      <c r="Q226" s="190"/>
      <c r="R226" s="190"/>
      <c r="S226" s="190"/>
      <c r="T226" s="190"/>
      <c r="U226" s="190"/>
      <c r="V226" s="190"/>
      <c r="W226" s="190"/>
      <c r="X226" s="190"/>
      <c r="Y226" s="190"/>
      <c r="Z226" s="190"/>
      <c r="AA226" s="190"/>
      <c r="AB226" s="190"/>
      <c r="AC226" s="190"/>
      <c r="AD226" s="190"/>
      <c r="AE226" s="190"/>
    </row>
    <row r="227" spans="1:31" ht="26.25" customHeight="1">
      <c r="A227" s="190"/>
      <c r="B227" s="190"/>
      <c r="C227" s="190"/>
      <c r="D227" s="190"/>
      <c r="E227" s="190"/>
      <c r="F227" s="190"/>
      <c r="G227" s="190"/>
      <c r="H227" s="190"/>
      <c r="I227" s="190"/>
      <c r="J227" s="190"/>
      <c r="K227" s="190"/>
      <c r="L227" s="190"/>
      <c r="M227" s="190"/>
      <c r="N227" s="190"/>
      <c r="O227" s="190"/>
      <c r="P227" s="190"/>
      <c r="Q227" s="190"/>
      <c r="R227" s="190"/>
      <c r="S227" s="190"/>
      <c r="T227" s="190"/>
      <c r="U227" s="190"/>
      <c r="V227" s="190"/>
      <c r="W227" s="190"/>
      <c r="X227" s="190"/>
      <c r="Y227" s="190"/>
      <c r="Z227" s="190"/>
      <c r="AA227" s="190"/>
      <c r="AB227" s="190"/>
      <c r="AC227" s="190"/>
      <c r="AD227" s="190"/>
      <c r="AE227" s="190"/>
    </row>
    <row r="228" spans="1:31" ht="26.25" customHeight="1">
      <c r="A228" s="190"/>
      <c r="B228" s="190"/>
      <c r="C228" s="190"/>
      <c r="D228" s="190"/>
      <c r="E228" s="190"/>
      <c r="F228" s="190"/>
      <c r="G228" s="190"/>
      <c r="H228" s="190"/>
      <c r="I228" s="190"/>
      <c r="J228" s="190"/>
      <c r="K228" s="190"/>
      <c r="L228" s="190"/>
      <c r="M228" s="190"/>
      <c r="N228" s="190"/>
      <c r="O228" s="190"/>
      <c r="P228" s="190"/>
      <c r="Q228" s="190"/>
      <c r="R228" s="190"/>
      <c r="S228" s="190"/>
      <c r="T228" s="190"/>
      <c r="U228" s="190"/>
      <c r="V228" s="190"/>
      <c r="W228" s="190"/>
      <c r="X228" s="190"/>
      <c r="Y228" s="190"/>
      <c r="Z228" s="190"/>
      <c r="AA228" s="190"/>
      <c r="AB228" s="190"/>
      <c r="AC228" s="190"/>
      <c r="AD228" s="190"/>
      <c r="AE228" s="190"/>
    </row>
    <row r="229" spans="1:31" ht="26.25" customHeight="1">
      <c r="A229" s="190"/>
      <c r="B229" s="190"/>
      <c r="C229" s="190"/>
      <c r="D229" s="190"/>
      <c r="E229" s="190"/>
      <c r="F229" s="190"/>
      <c r="G229" s="190"/>
      <c r="H229" s="190"/>
      <c r="I229" s="190"/>
      <c r="J229" s="190"/>
      <c r="K229" s="190"/>
      <c r="L229" s="190"/>
      <c r="M229" s="190"/>
      <c r="N229" s="190"/>
      <c r="O229" s="190"/>
      <c r="P229" s="190"/>
      <c r="Q229" s="190"/>
      <c r="R229" s="190"/>
      <c r="S229" s="190"/>
      <c r="T229" s="190"/>
      <c r="U229" s="190"/>
      <c r="V229" s="190"/>
      <c r="W229" s="190"/>
      <c r="X229" s="190"/>
      <c r="Y229" s="190"/>
      <c r="Z229" s="190"/>
      <c r="AA229" s="190"/>
      <c r="AB229" s="190"/>
      <c r="AC229" s="190"/>
      <c r="AD229" s="190"/>
      <c r="AE229" s="190"/>
    </row>
    <row r="230" spans="1:31" ht="26.25" customHeight="1">
      <c r="A230" s="190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  <c r="L230" s="190"/>
      <c r="M230" s="190"/>
      <c r="N230" s="190"/>
      <c r="O230" s="190"/>
      <c r="P230" s="190"/>
      <c r="Q230" s="190"/>
      <c r="R230" s="190"/>
      <c r="S230" s="190"/>
      <c r="T230" s="190"/>
      <c r="U230" s="190"/>
      <c r="V230" s="190"/>
      <c r="W230" s="190"/>
      <c r="X230" s="190"/>
      <c r="Y230" s="190"/>
      <c r="Z230" s="190"/>
      <c r="AA230" s="190"/>
      <c r="AB230" s="190"/>
      <c r="AC230" s="190"/>
      <c r="AD230" s="190"/>
      <c r="AE230" s="190"/>
    </row>
    <row r="231" spans="1:31" ht="26.25" customHeight="1">
      <c r="A231" s="190"/>
      <c r="B231" s="190"/>
      <c r="C231" s="190"/>
      <c r="D231" s="190"/>
      <c r="E231" s="190"/>
      <c r="F231" s="190"/>
      <c r="G231" s="190"/>
      <c r="H231" s="190"/>
      <c r="I231" s="190"/>
      <c r="J231" s="190"/>
      <c r="K231" s="190"/>
      <c r="L231" s="190"/>
      <c r="M231" s="190"/>
      <c r="N231" s="190"/>
      <c r="O231" s="190"/>
      <c r="P231" s="190"/>
      <c r="Q231" s="190"/>
      <c r="R231" s="190"/>
      <c r="S231" s="190"/>
      <c r="T231" s="190"/>
      <c r="U231" s="190"/>
      <c r="V231" s="190"/>
      <c r="W231" s="190"/>
      <c r="X231" s="190"/>
      <c r="Y231" s="190"/>
      <c r="Z231" s="190"/>
      <c r="AA231" s="190"/>
      <c r="AB231" s="190"/>
      <c r="AC231" s="190"/>
      <c r="AD231" s="190"/>
      <c r="AE231" s="190"/>
    </row>
    <row r="232" spans="1:31" ht="26.25" customHeight="1">
      <c r="A232" s="190"/>
      <c r="B232" s="190"/>
      <c r="C232" s="190"/>
      <c r="D232" s="190"/>
      <c r="E232" s="190"/>
      <c r="F232" s="190"/>
      <c r="G232" s="190"/>
      <c r="H232" s="190"/>
      <c r="I232" s="190"/>
      <c r="J232" s="190"/>
      <c r="K232" s="190"/>
      <c r="L232" s="190"/>
      <c r="M232" s="190"/>
      <c r="N232" s="190"/>
      <c r="O232" s="190"/>
      <c r="P232" s="190"/>
      <c r="Q232" s="190"/>
      <c r="R232" s="190"/>
      <c r="S232" s="190"/>
      <c r="T232" s="190"/>
      <c r="U232" s="190"/>
      <c r="V232" s="190"/>
      <c r="W232" s="190"/>
      <c r="X232" s="190"/>
      <c r="Y232" s="190"/>
      <c r="Z232" s="190"/>
      <c r="AA232" s="190"/>
      <c r="AB232" s="190"/>
      <c r="AC232" s="190"/>
      <c r="AD232" s="190"/>
      <c r="AE232" s="190"/>
    </row>
    <row r="233" spans="1:31" ht="26.25" customHeight="1">
      <c r="A233" s="190"/>
      <c r="B233" s="190"/>
      <c r="C233" s="190"/>
      <c r="D233" s="190"/>
      <c r="E233" s="190"/>
      <c r="F233" s="190"/>
      <c r="G233" s="190"/>
      <c r="H233" s="190"/>
      <c r="I233" s="190"/>
      <c r="J233" s="190"/>
      <c r="K233" s="190"/>
      <c r="L233" s="190"/>
      <c r="M233" s="190"/>
      <c r="N233" s="190"/>
      <c r="O233" s="190"/>
      <c r="P233" s="190"/>
      <c r="Q233" s="190"/>
      <c r="R233" s="190"/>
      <c r="S233" s="190"/>
      <c r="T233" s="190"/>
      <c r="U233" s="190"/>
      <c r="V233" s="190"/>
      <c r="W233" s="190"/>
      <c r="X233" s="190"/>
      <c r="Y233" s="190"/>
      <c r="Z233" s="190"/>
      <c r="AA233" s="190"/>
      <c r="AB233" s="190"/>
      <c r="AC233" s="190"/>
      <c r="AD233" s="190"/>
      <c r="AE233" s="190"/>
    </row>
    <row r="234" spans="1:31" ht="26.25" customHeight="1">
      <c r="A234" s="190"/>
      <c r="B234" s="190"/>
      <c r="C234" s="190"/>
      <c r="D234" s="190"/>
      <c r="E234" s="190"/>
      <c r="F234" s="190"/>
      <c r="G234" s="190"/>
      <c r="H234" s="190"/>
      <c r="I234" s="190"/>
      <c r="J234" s="190"/>
      <c r="K234" s="190"/>
      <c r="L234" s="190"/>
      <c r="M234" s="190"/>
      <c r="N234" s="190"/>
      <c r="O234" s="190"/>
      <c r="P234" s="190"/>
      <c r="Q234" s="190"/>
      <c r="R234" s="190"/>
      <c r="S234" s="190"/>
      <c r="T234" s="190"/>
      <c r="U234" s="190"/>
      <c r="V234" s="190"/>
      <c r="W234" s="190"/>
      <c r="X234" s="190"/>
      <c r="Y234" s="190"/>
      <c r="Z234" s="190"/>
      <c r="AA234" s="190"/>
      <c r="AB234" s="190"/>
      <c r="AC234" s="190"/>
      <c r="AD234" s="190"/>
      <c r="AE234" s="190"/>
    </row>
    <row r="235" spans="1:31" ht="26.25" customHeight="1">
      <c r="A235" s="190"/>
      <c r="B235" s="190"/>
      <c r="C235" s="190"/>
      <c r="D235" s="190"/>
      <c r="E235" s="190"/>
      <c r="F235" s="190"/>
      <c r="G235" s="190"/>
      <c r="H235" s="190"/>
      <c r="I235" s="190"/>
      <c r="J235" s="190"/>
      <c r="K235" s="190"/>
      <c r="L235" s="190"/>
      <c r="M235" s="190"/>
      <c r="N235" s="190"/>
      <c r="O235" s="190"/>
      <c r="P235" s="190"/>
      <c r="Q235" s="190"/>
      <c r="R235" s="190"/>
      <c r="S235" s="190"/>
      <c r="T235" s="190"/>
      <c r="U235" s="190"/>
      <c r="V235" s="190"/>
      <c r="W235" s="190"/>
      <c r="X235" s="190"/>
      <c r="Y235" s="190"/>
      <c r="Z235" s="190"/>
      <c r="AA235" s="190"/>
      <c r="AB235" s="190"/>
      <c r="AC235" s="190"/>
      <c r="AD235" s="190"/>
      <c r="AE235" s="190"/>
    </row>
    <row r="236" spans="1:31" ht="26.25" customHeight="1">
      <c r="A236" s="190"/>
      <c r="B236" s="190"/>
      <c r="C236" s="190"/>
      <c r="D236" s="190"/>
      <c r="E236" s="190"/>
      <c r="F236" s="190"/>
      <c r="G236" s="190"/>
      <c r="H236" s="190"/>
      <c r="I236" s="190"/>
      <c r="J236" s="190"/>
      <c r="K236" s="190"/>
      <c r="L236" s="190"/>
      <c r="M236" s="190"/>
      <c r="N236" s="190"/>
      <c r="O236" s="190"/>
      <c r="P236" s="190"/>
      <c r="Q236" s="190"/>
      <c r="R236" s="190"/>
      <c r="S236" s="190"/>
      <c r="T236" s="190"/>
      <c r="U236" s="190"/>
      <c r="V236" s="190"/>
      <c r="W236" s="190"/>
      <c r="X236" s="190"/>
      <c r="Y236" s="190"/>
      <c r="Z236" s="190"/>
      <c r="AA236" s="190"/>
      <c r="AB236" s="190"/>
      <c r="AC236" s="190"/>
      <c r="AD236" s="190"/>
      <c r="AE236" s="190"/>
    </row>
    <row r="237" spans="1:31" ht="26.25" customHeight="1">
      <c r="A237" s="190"/>
      <c r="B237" s="190"/>
      <c r="C237" s="190"/>
      <c r="D237" s="190"/>
      <c r="E237" s="190"/>
      <c r="F237" s="190"/>
      <c r="G237" s="190"/>
      <c r="H237" s="190"/>
      <c r="I237" s="190"/>
      <c r="J237" s="190"/>
      <c r="K237" s="190"/>
      <c r="L237" s="190"/>
      <c r="M237" s="190"/>
      <c r="N237" s="190"/>
      <c r="O237" s="190"/>
      <c r="P237" s="190"/>
      <c r="Q237" s="190"/>
      <c r="R237" s="190"/>
      <c r="S237" s="190"/>
      <c r="T237" s="190"/>
      <c r="U237" s="190"/>
      <c r="V237" s="190"/>
      <c r="W237" s="190"/>
      <c r="X237" s="190"/>
      <c r="Y237" s="190"/>
      <c r="Z237" s="190"/>
      <c r="AA237" s="190"/>
      <c r="AB237" s="190"/>
      <c r="AC237" s="190"/>
      <c r="AD237" s="190"/>
      <c r="AE237" s="190"/>
    </row>
    <row r="238" spans="1:31" ht="26.25" customHeight="1">
      <c r="A238" s="190"/>
      <c r="B238" s="190"/>
      <c r="C238" s="190"/>
      <c r="D238" s="190"/>
      <c r="E238" s="190"/>
      <c r="F238" s="190"/>
      <c r="G238" s="190"/>
      <c r="H238" s="190"/>
      <c r="I238" s="190"/>
      <c r="J238" s="190"/>
      <c r="K238" s="190"/>
      <c r="L238" s="190"/>
      <c r="M238" s="190"/>
      <c r="N238" s="190"/>
      <c r="O238" s="190"/>
      <c r="P238" s="190"/>
      <c r="Q238" s="190"/>
      <c r="R238" s="190"/>
      <c r="S238" s="190"/>
      <c r="T238" s="190"/>
      <c r="U238" s="190"/>
      <c r="V238" s="190"/>
      <c r="W238" s="190"/>
      <c r="X238" s="190"/>
      <c r="Y238" s="190"/>
      <c r="Z238" s="190"/>
      <c r="AA238" s="190"/>
      <c r="AB238" s="190"/>
      <c r="AC238" s="190"/>
      <c r="AD238" s="190"/>
      <c r="AE238" s="190"/>
    </row>
    <row r="239" spans="1:31" ht="26.25" customHeight="1">
      <c r="A239" s="190"/>
      <c r="B239" s="190"/>
      <c r="C239" s="190"/>
      <c r="D239" s="190"/>
      <c r="E239" s="190"/>
      <c r="F239" s="190"/>
      <c r="G239" s="190"/>
      <c r="H239" s="190"/>
      <c r="I239" s="190"/>
      <c r="J239" s="190"/>
      <c r="K239" s="190"/>
      <c r="L239" s="190"/>
      <c r="M239" s="190"/>
      <c r="N239" s="190"/>
      <c r="O239" s="190"/>
      <c r="P239" s="190"/>
      <c r="Q239" s="190"/>
      <c r="R239" s="190"/>
      <c r="S239" s="190"/>
      <c r="T239" s="190"/>
      <c r="U239" s="190"/>
      <c r="V239" s="190"/>
      <c r="W239" s="190"/>
      <c r="X239" s="190"/>
      <c r="Y239" s="190"/>
      <c r="Z239" s="190"/>
      <c r="AA239" s="190"/>
      <c r="AB239" s="190"/>
      <c r="AC239" s="190"/>
      <c r="AD239" s="190"/>
      <c r="AE239" s="190"/>
    </row>
    <row r="240" spans="1:31" ht="26.25" customHeight="1">
      <c r="A240" s="190"/>
      <c r="B240" s="190"/>
      <c r="C240" s="190"/>
      <c r="D240" s="190"/>
      <c r="E240" s="190"/>
      <c r="F240" s="190"/>
      <c r="G240" s="190"/>
      <c r="H240" s="190"/>
      <c r="I240" s="190"/>
      <c r="J240" s="190"/>
      <c r="K240" s="190"/>
      <c r="L240" s="190"/>
      <c r="M240" s="190"/>
      <c r="N240" s="190"/>
      <c r="O240" s="190"/>
      <c r="P240" s="190"/>
      <c r="Q240" s="190"/>
      <c r="R240" s="190"/>
      <c r="S240" s="190"/>
      <c r="T240" s="190"/>
      <c r="U240" s="190"/>
      <c r="V240" s="190"/>
      <c r="W240" s="190"/>
      <c r="X240" s="190"/>
      <c r="Y240" s="190"/>
      <c r="Z240" s="190"/>
      <c r="AA240" s="190"/>
      <c r="AB240" s="190"/>
      <c r="AC240" s="190"/>
      <c r="AD240" s="190"/>
      <c r="AE240" s="190"/>
    </row>
    <row r="241" spans="1:31" ht="26.25" customHeight="1">
      <c r="A241" s="190"/>
      <c r="B241" s="190"/>
      <c r="C241" s="190"/>
      <c r="D241" s="190"/>
      <c r="E241" s="190"/>
      <c r="F241" s="190"/>
      <c r="G241" s="190"/>
      <c r="H241" s="190"/>
      <c r="I241" s="190"/>
      <c r="J241" s="190"/>
      <c r="K241" s="190"/>
      <c r="L241" s="190"/>
      <c r="M241" s="190"/>
      <c r="N241" s="190"/>
      <c r="O241" s="190"/>
      <c r="P241" s="190"/>
      <c r="Q241" s="190"/>
      <c r="R241" s="190"/>
      <c r="S241" s="190"/>
      <c r="T241" s="190"/>
      <c r="U241" s="190"/>
      <c r="V241" s="190"/>
      <c r="W241" s="190"/>
      <c r="X241" s="190"/>
      <c r="Y241" s="190"/>
      <c r="Z241" s="190"/>
      <c r="AA241" s="190"/>
      <c r="AB241" s="190"/>
      <c r="AC241" s="190"/>
      <c r="AD241" s="190"/>
      <c r="AE241" s="190"/>
    </row>
    <row r="242" spans="1:31" ht="26.25" customHeight="1">
      <c r="A242" s="190"/>
      <c r="B242" s="190"/>
      <c r="C242" s="190"/>
      <c r="D242" s="190"/>
      <c r="E242" s="190"/>
      <c r="F242" s="190"/>
      <c r="G242" s="190"/>
      <c r="H242" s="190"/>
      <c r="I242" s="190"/>
      <c r="J242" s="190"/>
      <c r="K242" s="190"/>
      <c r="L242" s="190"/>
      <c r="M242" s="190"/>
      <c r="N242" s="190"/>
      <c r="O242" s="190"/>
      <c r="P242" s="190"/>
      <c r="Q242" s="190"/>
      <c r="R242" s="190"/>
      <c r="S242" s="190"/>
      <c r="T242" s="190"/>
      <c r="U242" s="190"/>
      <c r="V242" s="190"/>
      <c r="W242" s="190"/>
      <c r="X242" s="190"/>
      <c r="Y242" s="190"/>
      <c r="Z242" s="190"/>
      <c r="AA242" s="190"/>
      <c r="AB242" s="190"/>
      <c r="AC242" s="190"/>
      <c r="AD242" s="190"/>
      <c r="AE242" s="190"/>
    </row>
    <row r="243" spans="1:31" ht="26.25" customHeight="1">
      <c r="A243" s="190"/>
      <c r="B243" s="190"/>
      <c r="C243" s="190"/>
      <c r="D243" s="190"/>
      <c r="E243" s="190"/>
      <c r="F243" s="190"/>
      <c r="G243" s="190"/>
      <c r="H243" s="190"/>
      <c r="I243" s="190"/>
      <c r="J243" s="190"/>
      <c r="K243" s="190"/>
      <c r="L243" s="190"/>
      <c r="M243" s="190"/>
      <c r="N243" s="190"/>
      <c r="O243" s="190"/>
      <c r="P243" s="190"/>
      <c r="Q243" s="190"/>
      <c r="R243" s="190"/>
      <c r="S243" s="190"/>
      <c r="T243" s="190"/>
      <c r="U243" s="190"/>
      <c r="V243" s="190"/>
      <c r="W243" s="190"/>
      <c r="X243" s="190"/>
      <c r="Y243" s="190"/>
      <c r="Z243" s="190"/>
      <c r="AA243" s="190"/>
      <c r="AB243" s="190"/>
      <c r="AC243" s="190"/>
      <c r="AD243" s="190"/>
      <c r="AE243" s="190"/>
    </row>
    <row r="244" spans="1:31" ht="26.25" customHeight="1">
      <c r="A244" s="190"/>
      <c r="B244" s="190"/>
      <c r="C244" s="190"/>
      <c r="D244" s="190"/>
      <c r="E244" s="190"/>
      <c r="F244" s="190"/>
      <c r="G244" s="190"/>
      <c r="H244" s="190"/>
      <c r="I244" s="190"/>
      <c r="J244" s="190"/>
      <c r="K244" s="190"/>
      <c r="L244" s="190"/>
      <c r="M244" s="190"/>
      <c r="N244" s="190"/>
      <c r="O244" s="190"/>
      <c r="P244" s="190"/>
      <c r="Q244" s="190"/>
      <c r="R244" s="190"/>
      <c r="S244" s="190"/>
      <c r="T244" s="190"/>
      <c r="U244" s="190"/>
      <c r="V244" s="190"/>
      <c r="W244" s="190"/>
      <c r="X244" s="190"/>
      <c r="Y244" s="190"/>
      <c r="Z244" s="190"/>
      <c r="AA244" s="190"/>
      <c r="AB244" s="190"/>
      <c r="AC244" s="190"/>
      <c r="AD244" s="190"/>
      <c r="AE244" s="190"/>
    </row>
    <row r="245" spans="1:31" ht="26.25" customHeight="1">
      <c r="A245" s="190"/>
      <c r="B245" s="190"/>
      <c r="C245" s="190"/>
      <c r="D245" s="190"/>
      <c r="E245" s="190"/>
      <c r="F245" s="190"/>
      <c r="G245" s="190"/>
      <c r="H245" s="190"/>
      <c r="I245" s="190"/>
      <c r="J245" s="190"/>
      <c r="K245" s="190"/>
      <c r="L245" s="190"/>
      <c r="M245" s="190"/>
      <c r="N245" s="190"/>
      <c r="O245" s="190"/>
      <c r="P245" s="190"/>
      <c r="Q245" s="190"/>
      <c r="R245" s="190"/>
      <c r="S245" s="190"/>
      <c r="T245" s="190"/>
      <c r="U245" s="190"/>
      <c r="V245" s="190"/>
      <c r="W245" s="190"/>
      <c r="X245" s="190"/>
      <c r="Y245" s="190"/>
      <c r="Z245" s="190"/>
      <c r="AA245" s="190"/>
      <c r="AB245" s="190"/>
      <c r="AC245" s="190"/>
      <c r="AD245" s="190"/>
      <c r="AE245" s="190"/>
    </row>
    <row r="246" spans="1:31" ht="26.25" customHeight="1">
      <c r="A246" s="190"/>
      <c r="B246" s="190"/>
      <c r="C246" s="190"/>
      <c r="D246" s="190"/>
      <c r="E246" s="190"/>
      <c r="F246" s="190"/>
      <c r="G246" s="190"/>
      <c r="H246" s="190"/>
      <c r="I246" s="190"/>
      <c r="J246" s="190"/>
      <c r="K246" s="190"/>
      <c r="L246" s="190"/>
      <c r="M246" s="190"/>
      <c r="N246" s="190"/>
      <c r="O246" s="190"/>
      <c r="P246" s="190"/>
      <c r="Q246" s="190"/>
      <c r="R246" s="190"/>
      <c r="S246" s="190"/>
      <c r="T246" s="190"/>
      <c r="U246" s="190"/>
      <c r="V246" s="190"/>
      <c r="W246" s="190"/>
      <c r="X246" s="190"/>
      <c r="Y246" s="190"/>
      <c r="Z246" s="190"/>
      <c r="AA246" s="190"/>
      <c r="AB246" s="190"/>
      <c r="AC246" s="190"/>
      <c r="AD246" s="190"/>
      <c r="AE246" s="190"/>
    </row>
    <row r="247" spans="1:31" ht="26.25" customHeight="1">
      <c r="A247" s="190"/>
      <c r="B247" s="190"/>
      <c r="C247" s="190"/>
      <c r="D247" s="190"/>
      <c r="E247" s="190"/>
      <c r="F247" s="190"/>
      <c r="G247" s="190"/>
      <c r="H247" s="190"/>
      <c r="I247" s="190"/>
      <c r="J247" s="190"/>
      <c r="K247" s="190"/>
      <c r="L247" s="190"/>
      <c r="M247" s="190"/>
      <c r="N247" s="190"/>
      <c r="O247" s="190"/>
      <c r="P247" s="190"/>
      <c r="Q247" s="190"/>
      <c r="R247" s="190"/>
      <c r="S247" s="190"/>
      <c r="T247" s="190"/>
      <c r="U247" s="190"/>
      <c r="V247" s="190"/>
      <c r="W247" s="190"/>
      <c r="X247" s="190"/>
      <c r="Y247" s="190"/>
      <c r="Z247" s="190"/>
      <c r="AA247" s="190"/>
      <c r="AB247" s="190"/>
      <c r="AC247" s="190"/>
      <c r="AD247" s="190"/>
      <c r="AE247" s="190"/>
    </row>
    <row r="248" spans="1:31" ht="26.25" customHeight="1">
      <c r="A248" s="190"/>
      <c r="B248" s="190"/>
      <c r="C248" s="190"/>
      <c r="D248" s="190"/>
      <c r="E248" s="190"/>
      <c r="F248" s="190"/>
      <c r="G248" s="190"/>
      <c r="H248" s="190"/>
      <c r="I248" s="190"/>
      <c r="J248" s="190"/>
      <c r="K248" s="190"/>
      <c r="L248" s="190"/>
      <c r="M248" s="190"/>
      <c r="N248" s="190"/>
      <c r="O248" s="190"/>
      <c r="P248" s="190"/>
      <c r="Q248" s="190"/>
      <c r="R248" s="190"/>
      <c r="S248" s="190"/>
      <c r="T248" s="190"/>
      <c r="U248" s="190"/>
      <c r="V248" s="190"/>
      <c r="W248" s="190"/>
      <c r="X248" s="190"/>
      <c r="Y248" s="190"/>
      <c r="Z248" s="190"/>
      <c r="AA248" s="190"/>
      <c r="AB248" s="190"/>
      <c r="AC248" s="190"/>
      <c r="AD248" s="190"/>
      <c r="AE248" s="190"/>
    </row>
    <row r="249" spans="1:31" ht="26.25" customHeight="1">
      <c r="A249" s="190"/>
      <c r="B249" s="190"/>
      <c r="C249" s="190"/>
      <c r="D249" s="190"/>
      <c r="E249" s="190"/>
      <c r="F249" s="190"/>
      <c r="G249" s="190"/>
      <c r="H249" s="190"/>
      <c r="I249" s="190"/>
      <c r="J249" s="190"/>
      <c r="K249" s="190"/>
      <c r="L249" s="190"/>
      <c r="M249" s="190"/>
      <c r="N249" s="190"/>
      <c r="O249" s="190"/>
      <c r="P249" s="190"/>
      <c r="Q249" s="190"/>
      <c r="R249" s="190"/>
      <c r="S249" s="190"/>
      <c r="T249" s="190"/>
      <c r="U249" s="190"/>
      <c r="V249" s="190"/>
      <c r="W249" s="190"/>
      <c r="X249" s="190"/>
      <c r="Y249" s="190"/>
      <c r="Z249" s="190"/>
      <c r="AA249" s="190"/>
      <c r="AB249" s="190"/>
      <c r="AC249" s="190"/>
      <c r="AD249" s="190"/>
      <c r="AE249" s="190"/>
    </row>
    <row r="250" spans="1:31" ht="26.25" customHeight="1">
      <c r="A250" s="190"/>
      <c r="B250" s="190"/>
      <c r="C250" s="190"/>
      <c r="D250" s="190"/>
      <c r="E250" s="190"/>
      <c r="F250" s="190"/>
      <c r="G250" s="190"/>
      <c r="H250" s="190"/>
      <c r="I250" s="190"/>
      <c r="J250" s="190"/>
      <c r="K250" s="190"/>
      <c r="L250" s="190"/>
      <c r="M250" s="190"/>
      <c r="N250" s="190"/>
      <c r="O250" s="190"/>
      <c r="P250" s="190"/>
      <c r="Q250" s="190"/>
      <c r="R250" s="190"/>
      <c r="S250" s="190"/>
      <c r="T250" s="190"/>
      <c r="U250" s="190"/>
      <c r="V250" s="190"/>
      <c r="W250" s="190"/>
      <c r="X250" s="190"/>
      <c r="Y250" s="190"/>
      <c r="Z250" s="190"/>
      <c r="AA250" s="190"/>
      <c r="AB250" s="190"/>
      <c r="AC250" s="190"/>
      <c r="AD250" s="190"/>
      <c r="AE250" s="190"/>
    </row>
    <row r="251" spans="1:31" ht="26.25" customHeight="1">
      <c r="A251" s="190"/>
      <c r="B251" s="190"/>
      <c r="C251" s="190"/>
      <c r="D251" s="190"/>
      <c r="E251" s="190"/>
      <c r="F251" s="190"/>
      <c r="G251" s="190"/>
      <c r="H251" s="190"/>
      <c r="I251" s="190"/>
      <c r="J251" s="190"/>
      <c r="K251" s="190"/>
      <c r="L251" s="190"/>
      <c r="M251" s="190"/>
      <c r="N251" s="190"/>
      <c r="O251" s="190"/>
      <c r="P251" s="190"/>
      <c r="Q251" s="190"/>
      <c r="R251" s="190"/>
      <c r="S251" s="190"/>
      <c r="T251" s="190"/>
      <c r="U251" s="190"/>
      <c r="V251" s="190"/>
      <c r="W251" s="190"/>
      <c r="X251" s="190"/>
      <c r="Y251" s="190"/>
      <c r="Z251" s="190"/>
      <c r="AA251" s="190"/>
      <c r="AB251" s="190"/>
      <c r="AC251" s="190"/>
      <c r="AD251" s="190"/>
      <c r="AE251" s="190"/>
    </row>
    <row r="252" spans="1:31" ht="26.25" customHeight="1">
      <c r="A252" s="190"/>
      <c r="B252" s="190"/>
      <c r="C252" s="190"/>
      <c r="D252" s="190"/>
      <c r="E252" s="190"/>
      <c r="F252" s="190"/>
      <c r="G252" s="190"/>
      <c r="H252" s="190"/>
      <c r="I252" s="190"/>
      <c r="J252" s="190"/>
      <c r="K252" s="190"/>
      <c r="L252" s="190"/>
      <c r="M252" s="190"/>
      <c r="N252" s="190"/>
      <c r="O252" s="190"/>
      <c r="P252" s="190"/>
      <c r="Q252" s="190"/>
      <c r="R252" s="190"/>
      <c r="S252" s="190"/>
      <c r="T252" s="190"/>
      <c r="U252" s="190"/>
      <c r="V252" s="190"/>
      <c r="W252" s="190"/>
      <c r="X252" s="190"/>
      <c r="Y252" s="190"/>
      <c r="Z252" s="190"/>
      <c r="AA252" s="190"/>
      <c r="AB252" s="190"/>
      <c r="AC252" s="190"/>
      <c r="AD252" s="190"/>
      <c r="AE252" s="190"/>
    </row>
    <row r="253" spans="1:31" ht="26.25" customHeight="1">
      <c r="A253" s="190"/>
      <c r="B253" s="190"/>
      <c r="C253" s="190"/>
      <c r="D253" s="190"/>
      <c r="E253" s="190"/>
      <c r="F253" s="190"/>
      <c r="G253" s="190"/>
      <c r="H253" s="190"/>
      <c r="I253" s="190"/>
      <c r="J253" s="190"/>
      <c r="K253" s="190"/>
      <c r="L253" s="190"/>
      <c r="M253" s="190"/>
      <c r="N253" s="190"/>
      <c r="O253" s="190"/>
      <c r="P253" s="190"/>
      <c r="Q253" s="190"/>
      <c r="R253" s="190"/>
      <c r="S253" s="190"/>
      <c r="T253" s="190"/>
      <c r="U253" s="190"/>
      <c r="V253" s="190"/>
      <c r="W253" s="190"/>
      <c r="X253" s="190"/>
      <c r="Y253" s="190"/>
      <c r="Z253" s="190"/>
      <c r="AA253" s="190"/>
      <c r="AB253" s="190"/>
      <c r="AC253" s="190"/>
      <c r="AD253" s="190"/>
      <c r="AE253" s="190"/>
    </row>
    <row r="254" spans="1:31" ht="26.25" customHeight="1">
      <c r="A254" s="190"/>
      <c r="B254" s="190"/>
      <c r="C254" s="190"/>
      <c r="D254" s="190"/>
      <c r="E254" s="190"/>
      <c r="F254" s="190"/>
      <c r="G254" s="190"/>
      <c r="H254" s="190"/>
      <c r="I254" s="190"/>
      <c r="J254" s="190"/>
      <c r="K254" s="190"/>
      <c r="L254" s="190"/>
      <c r="M254" s="190"/>
      <c r="N254" s="190"/>
      <c r="O254" s="190"/>
      <c r="P254" s="190"/>
      <c r="Q254" s="190"/>
      <c r="R254" s="190"/>
      <c r="S254" s="190"/>
      <c r="T254" s="190"/>
      <c r="U254" s="190"/>
      <c r="V254" s="190"/>
      <c r="W254" s="190"/>
      <c r="X254" s="190"/>
      <c r="Y254" s="190"/>
      <c r="Z254" s="190"/>
      <c r="AA254" s="190"/>
      <c r="AB254" s="190"/>
      <c r="AC254" s="190"/>
      <c r="AD254" s="190"/>
      <c r="AE254" s="190"/>
    </row>
    <row r="255" spans="1:31" ht="26.25" customHeight="1">
      <c r="A255" s="190"/>
      <c r="B255" s="190"/>
      <c r="C255" s="190"/>
      <c r="D255" s="190"/>
      <c r="E255" s="190"/>
      <c r="F255" s="190"/>
      <c r="G255" s="190"/>
      <c r="H255" s="190"/>
      <c r="I255" s="190"/>
      <c r="J255" s="190"/>
      <c r="K255" s="190"/>
      <c r="L255" s="190"/>
      <c r="M255" s="190"/>
      <c r="N255" s="190"/>
      <c r="O255" s="190"/>
      <c r="P255" s="190"/>
      <c r="Q255" s="190"/>
      <c r="R255" s="190"/>
      <c r="S255" s="190"/>
      <c r="T255" s="190"/>
      <c r="U255" s="190"/>
      <c r="V255" s="190"/>
      <c r="W255" s="190"/>
      <c r="X255" s="190"/>
      <c r="Y255" s="190"/>
      <c r="Z255" s="190"/>
      <c r="AA255" s="190"/>
      <c r="AB255" s="190"/>
      <c r="AC255" s="190"/>
      <c r="AD255" s="190"/>
      <c r="AE255" s="190"/>
    </row>
    <row r="256" spans="1:31" ht="26.25" customHeight="1">
      <c r="A256" s="190"/>
      <c r="B256" s="190"/>
      <c r="C256" s="190"/>
      <c r="D256" s="190"/>
      <c r="E256" s="190"/>
      <c r="F256" s="190"/>
      <c r="G256" s="190"/>
      <c r="H256" s="190"/>
      <c r="I256" s="190"/>
      <c r="J256" s="190"/>
      <c r="K256" s="190"/>
      <c r="L256" s="190"/>
      <c r="M256" s="190"/>
      <c r="N256" s="190"/>
      <c r="O256" s="190"/>
      <c r="P256" s="190"/>
      <c r="Q256" s="190"/>
      <c r="R256" s="190"/>
      <c r="S256" s="190"/>
      <c r="T256" s="190"/>
      <c r="U256" s="190"/>
      <c r="V256" s="190"/>
      <c r="W256" s="190"/>
      <c r="X256" s="190"/>
      <c r="Y256" s="190"/>
      <c r="Z256" s="190"/>
      <c r="AA256" s="190"/>
      <c r="AB256" s="190"/>
      <c r="AC256" s="190"/>
      <c r="AD256" s="190"/>
      <c r="AE256" s="190"/>
    </row>
    <row r="257" spans="1:31" ht="26.25" customHeight="1">
      <c r="A257" s="190"/>
      <c r="B257" s="190"/>
      <c r="C257" s="190"/>
      <c r="D257" s="190"/>
      <c r="E257" s="190"/>
      <c r="F257" s="190"/>
      <c r="G257" s="190"/>
      <c r="H257" s="190"/>
      <c r="I257" s="190"/>
      <c r="J257" s="190"/>
      <c r="K257" s="190"/>
      <c r="L257" s="190"/>
      <c r="M257" s="190"/>
      <c r="N257" s="190"/>
      <c r="O257" s="190"/>
      <c r="P257" s="190"/>
      <c r="Q257" s="190"/>
      <c r="R257" s="190"/>
      <c r="S257" s="190"/>
      <c r="T257" s="190"/>
      <c r="U257" s="190"/>
      <c r="V257" s="190"/>
      <c r="W257" s="190"/>
      <c r="X257" s="190"/>
      <c r="Y257" s="190"/>
      <c r="Z257" s="190"/>
      <c r="AA257" s="190"/>
      <c r="AB257" s="190"/>
      <c r="AC257" s="190"/>
      <c r="AD257" s="190"/>
      <c r="AE257" s="190"/>
    </row>
    <row r="258" spans="1:31" ht="26.25" customHeight="1">
      <c r="A258" s="190"/>
      <c r="B258" s="190"/>
      <c r="C258" s="190"/>
      <c r="D258" s="190"/>
      <c r="E258" s="190"/>
      <c r="F258" s="190"/>
      <c r="G258" s="190"/>
      <c r="H258" s="190"/>
      <c r="I258" s="190"/>
      <c r="J258" s="190"/>
      <c r="K258" s="190"/>
      <c r="L258" s="190"/>
      <c r="M258" s="190"/>
      <c r="N258" s="190"/>
      <c r="O258" s="190"/>
      <c r="P258" s="190"/>
      <c r="Q258" s="190"/>
      <c r="R258" s="190"/>
      <c r="S258" s="190"/>
      <c r="T258" s="190"/>
      <c r="U258" s="190"/>
      <c r="V258" s="190"/>
      <c r="W258" s="190"/>
      <c r="X258" s="190"/>
      <c r="Y258" s="190"/>
      <c r="Z258" s="190"/>
      <c r="AA258" s="190"/>
      <c r="AB258" s="190"/>
      <c r="AC258" s="190"/>
      <c r="AD258" s="190"/>
      <c r="AE258" s="190"/>
    </row>
    <row r="259" spans="1:31" ht="26.25" customHeight="1">
      <c r="A259" s="190"/>
      <c r="B259" s="190"/>
      <c r="C259" s="190"/>
      <c r="D259" s="190"/>
      <c r="E259" s="190"/>
      <c r="F259" s="190"/>
      <c r="G259" s="190"/>
      <c r="H259" s="190"/>
      <c r="I259" s="190"/>
      <c r="J259" s="190"/>
      <c r="K259" s="190"/>
      <c r="L259" s="190"/>
      <c r="M259" s="190"/>
      <c r="N259" s="190"/>
      <c r="O259" s="190"/>
      <c r="P259" s="190"/>
      <c r="Q259" s="190"/>
      <c r="R259" s="190"/>
      <c r="S259" s="190"/>
      <c r="T259" s="190"/>
      <c r="U259" s="190"/>
      <c r="V259" s="190"/>
      <c r="W259" s="190"/>
      <c r="X259" s="190"/>
      <c r="Y259" s="190"/>
      <c r="Z259" s="190"/>
      <c r="AA259" s="190"/>
      <c r="AB259" s="190"/>
      <c r="AC259" s="190"/>
      <c r="AD259" s="190"/>
      <c r="AE259" s="190"/>
    </row>
    <row r="260" spans="1:31" ht="26.25" customHeight="1">
      <c r="A260" s="190"/>
      <c r="B260" s="190"/>
      <c r="C260" s="190"/>
      <c r="D260" s="190"/>
      <c r="E260" s="190"/>
      <c r="F260" s="190"/>
      <c r="G260" s="190"/>
      <c r="H260" s="190"/>
      <c r="I260" s="190"/>
      <c r="J260" s="190"/>
      <c r="K260" s="190"/>
      <c r="L260" s="190"/>
      <c r="M260" s="190"/>
      <c r="N260" s="190"/>
      <c r="O260" s="190"/>
      <c r="P260" s="190"/>
      <c r="Q260" s="190"/>
      <c r="R260" s="190"/>
      <c r="S260" s="190"/>
      <c r="T260" s="190"/>
      <c r="U260" s="190"/>
      <c r="V260" s="190"/>
      <c r="W260" s="190"/>
      <c r="X260" s="190"/>
      <c r="Y260" s="190"/>
      <c r="Z260" s="190"/>
      <c r="AA260" s="190"/>
      <c r="AB260" s="190"/>
      <c r="AC260" s="190"/>
      <c r="AD260" s="190"/>
      <c r="AE260" s="190"/>
    </row>
    <row r="261" spans="1:31" ht="26.25" customHeight="1">
      <c r="A261" s="190"/>
      <c r="B261" s="190"/>
      <c r="C261" s="190"/>
      <c r="D261" s="190"/>
      <c r="E261" s="190"/>
      <c r="F261" s="190"/>
      <c r="G261" s="190"/>
      <c r="H261" s="190"/>
      <c r="I261" s="190"/>
      <c r="J261" s="190"/>
      <c r="K261" s="190"/>
      <c r="L261" s="190"/>
      <c r="M261" s="190"/>
      <c r="N261" s="190"/>
      <c r="O261" s="190"/>
      <c r="P261" s="190"/>
      <c r="Q261" s="190"/>
      <c r="R261" s="190"/>
      <c r="S261" s="190"/>
      <c r="T261" s="190"/>
      <c r="U261" s="190"/>
      <c r="V261" s="190"/>
      <c r="W261" s="190"/>
      <c r="X261" s="190"/>
      <c r="Y261" s="190"/>
      <c r="Z261" s="190"/>
      <c r="AA261" s="190"/>
      <c r="AB261" s="190"/>
      <c r="AC261" s="190"/>
      <c r="AD261" s="190"/>
      <c r="AE261" s="190"/>
    </row>
    <row r="262" spans="1:31" ht="26.25" customHeight="1">
      <c r="A262" s="190"/>
      <c r="B262" s="190"/>
      <c r="C262" s="190"/>
      <c r="D262" s="190"/>
      <c r="E262" s="190"/>
      <c r="F262" s="190"/>
      <c r="G262" s="190"/>
      <c r="H262" s="190"/>
      <c r="I262" s="190"/>
      <c r="J262" s="190"/>
      <c r="K262" s="190"/>
      <c r="L262" s="190"/>
      <c r="M262" s="190"/>
      <c r="N262" s="190"/>
      <c r="O262" s="190"/>
      <c r="P262" s="190"/>
      <c r="Q262" s="190"/>
      <c r="R262" s="190"/>
      <c r="S262" s="190"/>
      <c r="T262" s="190"/>
      <c r="U262" s="190"/>
      <c r="V262" s="190"/>
      <c r="W262" s="190"/>
      <c r="X262" s="190"/>
      <c r="Y262" s="190"/>
      <c r="Z262" s="190"/>
      <c r="AA262" s="190"/>
      <c r="AB262" s="190"/>
      <c r="AC262" s="190"/>
      <c r="AD262" s="190"/>
      <c r="AE262" s="190"/>
    </row>
    <row r="263" spans="1:31" ht="26.25" customHeight="1">
      <c r="A263" s="190"/>
      <c r="B263" s="190"/>
      <c r="C263" s="190"/>
      <c r="D263" s="190"/>
      <c r="E263" s="190"/>
      <c r="F263" s="190"/>
      <c r="G263" s="190"/>
      <c r="H263" s="190"/>
      <c r="I263" s="190"/>
      <c r="J263" s="190"/>
      <c r="K263" s="190"/>
      <c r="L263" s="190"/>
      <c r="M263" s="190"/>
      <c r="N263" s="190"/>
      <c r="O263" s="190"/>
      <c r="P263" s="190"/>
      <c r="Q263" s="190"/>
      <c r="R263" s="190"/>
      <c r="S263" s="190"/>
      <c r="T263" s="190"/>
      <c r="U263" s="190"/>
      <c r="V263" s="190"/>
      <c r="W263" s="190"/>
      <c r="X263" s="190"/>
      <c r="Y263" s="190"/>
      <c r="Z263" s="190"/>
      <c r="AA263" s="190"/>
      <c r="AB263" s="190"/>
      <c r="AC263" s="190"/>
      <c r="AD263" s="190"/>
      <c r="AE263" s="190"/>
    </row>
    <row r="264" spans="1:31" ht="26.25" customHeight="1">
      <c r="A264" s="190"/>
      <c r="B264" s="190"/>
      <c r="C264" s="190"/>
      <c r="D264" s="190"/>
      <c r="E264" s="190"/>
      <c r="F264" s="190"/>
      <c r="G264" s="190"/>
      <c r="H264" s="190"/>
      <c r="I264" s="190"/>
      <c r="J264" s="190"/>
      <c r="K264" s="190"/>
      <c r="L264" s="190"/>
      <c r="M264" s="190"/>
      <c r="N264" s="190"/>
      <c r="O264" s="190"/>
      <c r="P264" s="190"/>
      <c r="Q264" s="190"/>
      <c r="R264" s="190"/>
      <c r="S264" s="190"/>
      <c r="T264" s="190"/>
      <c r="U264" s="190"/>
      <c r="V264" s="190"/>
      <c r="W264" s="190"/>
      <c r="X264" s="190"/>
      <c r="Y264" s="190"/>
      <c r="Z264" s="190"/>
      <c r="AA264" s="190"/>
      <c r="AB264" s="190"/>
      <c r="AC264" s="190"/>
      <c r="AD264" s="190"/>
      <c r="AE264" s="190"/>
    </row>
    <row r="265" spans="1:31" ht="26.25" customHeight="1">
      <c r="A265" s="190"/>
      <c r="B265" s="190"/>
      <c r="C265" s="190"/>
      <c r="D265" s="190"/>
      <c r="E265" s="190"/>
      <c r="F265" s="190"/>
      <c r="G265" s="190"/>
      <c r="H265" s="190"/>
      <c r="I265" s="190"/>
      <c r="J265" s="190"/>
      <c r="K265" s="190"/>
      <c r="L265" s="190"/>
      <c r="M265" s="190"/>
      <c r="N265" s="190"/>
      <c r="O265" s="190"/>
      <c r="P265" s="190"/>
      <c r="Q265" s="190"/>
      <c r="R265" s="190"/>
      <c r="S265" s="190"/>
      <c r="T265" s="190"/>
      <c r="U265" s="190"/>
      <c r="V265" s="190"/>
      <c r="W265" s="190"/>
      <c r="X265" s="190"/>
      <c r="Y265" s="190"/>
      <c r="Z265" s="190"/>
      <c r="AA265" s="190"/>
      <c r="AB265" s="190"/>
      <c r="AC265" s="190"/>
      <c r="AD265" s="190"/>
      <c r="AE265" s="190"/>
    </row>
    <row r="266" spans="1:31" ht="26.25" customHeight="1">
      <c r="A266" s="190"/>
      <c r="B266" s="190"/>
      <c r="C266" s="190"/>
      <c r="D266" s="190"/>
      <c r="E266" s="190"/>
      <c r="F266" s="190"/>
      <c r="G266" s="190"/>
      <c r="H266" s="190"/>
      <c r="I266" s="190"/>
      <c r="J266" s="190"/>
      <c r="K266" s="190"/>
      <c r="L266" s="190"/>
      <c r="M266" s="190"/>
      <c r="N266" s="190"/>
      <c r="O266" s="190"/>
      <c r="P266" s="190"/>
      <c r="Q266" s="190"/>
      <c r="R266" s="190"/>
      <c r="S266" s="190"/>
      <c r="T266" s="190"/>
      <c r="U266" s="190"/>
      <c r="V266" s="190"/>
      <c r="W266" s="190"/>
      <c r="X266" s="190"/>
      <c r="Y266" s="190"/>
      <c r="Z266" s="190"/>
      <c r="AA266" s="190"/>
      <c r="AB266" s="190"/>
      <c r="AC266" s="190"/>
      <c r="AD266" s="190"/>
      <c r="AE266" s="190"/>
    </row>
    <row r="267" spans="1:31" ht="26.25" customHeight="1">
      <c r="A267" s="190"/>
      <c r="B267" s="190"/>
      <c r="C267" s="190"/>
      <c r="D267" s="190"/>
      <c r="E267" s="190"/>
      <c r="F267" s="190"/>
      <c r="G267" s="190"/>
      <c r="H267" s="190"/>
      <c r="I267" s="190"/>
      <c r="J267" s="190"/>
      <c r="K267" s="190"/>
      <c r="L267" s="190"/>
      <c r="M267" s="190"/>
      <c r="N267" s="190"/>
      <c r="O267" s="190"/>
      <c r="P267" s="190"/>
      <c r="Q267" s="190"/>
      <c r="R267" s="190"/>
      <c r="S267" s="190"/>
      <c r="T267" s="190"/>
      <c r="U267" s="190"/>
      <c r="V267" s="190"/>
      <c r="W267" s="190"/>
      <c r="X267" s="190"/>
      <c r="Y267" s="190"/>
      <c r="Z267" s="190"/>
      <c r="AA267" s="190"/>
      <c r="AB267" s="190"/>
      <c r="AC267" s="190"/>
      <c r="AD267" s="190"/>
      <c r="AE267" s="190"/>
    </row>
    <row r="268" spans="1:31" ht="26.25" customHeight="1">
      <c r="A268" s="190"/>
      <c r="B268" s="190"/>
      <c r="C268" s="190"/>
      <c r="D268" s="190"/>
      <c r="E268" s="190"/>
      <c r="F268" s="190"/>
      <c r="G268" s="190"/>
      <c r="H268" s="190"/>
      <c r="I268" s="190"/>
      <c r="J268" s="190"/>
      <c r="K268" s="190"/>
      <c r="L268" s="190"/>
      <c r="M268" s="190"/>
      <c r="N268" s="190"/>
      <c r="O268" s="190"/>
      <c r="P268" s="190"/>
      <c r="Q268" s="190"/>
      <c r="R268" s="190"/>
      <c r="S268" s="190"/>
      <c r="T268" s="190"/>
      <c r="U268" s="190"/>
      <c r="V268" s="190"/>
      <c r="W268" s="190"/>
      <c r="X268" s="190"/>
      <c r="Y268" s="190"/>
      <c r="Z268" s="190"/>
      <c r="AA268" s="190"/>
      <c r="AB268" s="190"/>
      <c r="AC268" s="190"/>
      <c r="AD268" s="190"/>
      <c r="AE268" s="190"/>
    </row>
    <row r="269" spans="1:31" ht="26.25" customHeight="1">
      <c r="A269" s="190"/>
      <c r="B269" s="190"/>
      <c r="C269" s="190"/>
      <c r="D269" s="190"/>
      <c r="E269" s="190"/>
      <c r="F269" s="190"/>
      <c r="G269" s="190"/>
      <c r="H269" s="190"/>
      <c r="I269" s="190"/>
      <c r="J269" s="190"/>
      <c r="K269" s="190"/>
      <c r="L269" s="190"/>
      <c r="M269" s="190"/>
      <c r="N269" s="190"/>
      <c r="O269" s="190"/>
      <c r="P269" s="190"/>
      <c r="Q269" s="190"/>
      <c r="R269" s="190"/>
      <c r="S269" s="190"/>
      <c r="T269" s="190"/>
      <c r="U269" s="190"/>
      <c r="V269" s="190"/>
      <c r="W269" s="190"/>
      <c r="X269" s="190"/>
      <c r="Y269" s="190"/>
      <c r="Z269" s="190"/>
      <c r="AA269" s="190"/>
      <c r="AB269" s="190"/>
      <c r="AC269" s="190"/>
      <c r="AD269" s="190"/>
      <c r="AE269" s="190"/>
    </row>
    <row r="270" spans="1:31" ht="26.25" customHeight="1">
      <c r="A270" s="190"/>
      <c r="B270" s="190"/>
      <c r="C270" s="190"/>
      <c r="D270" s="190"/>
      <c r="E270" s="190"/>
      <c r="F270" s="190"/>
      <c r="G270" s="190"/>
      <c r="H270" s="190"/>
      <c r="I270" s="190"/>
      <c r="J270" s="190"/>
      <c r="K270" s="190"/>
      <c r="L270" s="190"/>
      <c r="M270" s="190"/>
      <c r="N270" s="190"/>
      <c r="O270" s="190"/>
      <c r="P270" s="190"/>
      <c r="Q270" s="190"/>
      <c r="R270" s="190"/>
      <c r="S270" s="190"/>
      <c r="T270" s="190"/>
      <c r="U270" s="190"/>
      <c r="V270" s="190"/>
      <c r="W270" s="190"/>
      <c r="X270" s="190"/>
      <c r="Y270" s="190"/>
      <c r="Z270" s="190"/>
      <c r="AA270" s="190"/>
      <c r="AB270" s="190"/>
      <c r="AC270" s="190"/>
      <c r="AD270" s="190"/>
      <c r="AE270" s="190"/>
    </row>
    <row r="271" spans="1:31" ht="26.25" customHeight="1">
      <c r="A271" s="190"/>
      <c r="B271" s="190"/>
      <c r="C271" s="190"/>
      <c r="D271" s="190"/>
      <c r="E271" s="190"/>
      <c r="F271" s="190"/>
      <c r="G271" s="190"/>
      <c r="H271" s="190"/>
      <c r="I271" s="190"/>
      <c r="J271" s="190"/>
      <c r="K271" s="190"/>
      <c r="L271" s="190"/>
      <c r="M271" s="190"/>
      <c r="N271" s="190"/>
      <c r="O271" s="190"/>
      <c r="P271" s="190"/>
      <c r="Q271" s="190"/>
      <c r="R271" s="190"/>
      <c r="S271" s="190"/>
      <c r="T271" s="190"/>
      <c r="U271" s="190"/>
      <c r="V271" s="190"/>
      <c r="W271" s="190"/>
      <c r="X271" s="190"/>
      <c r="Y271" s="190"/>
      <c r="Z271" s="190"/>
      <c r="AA271" s="190"/>
      <c r="AB271" s="190"/>
      <c r="AC271" s="190"/>
      <c r="AD271" s="190"/>
      <c r="AE271" s="190"/>
    </row>
    <row r="272" spans="1:31" ht="26.25" customHeight="1">
      <c r="A272" s="190"/>
      <c r="B272" s="190"/>
      <c r="C272" s="190"/>
      <c r="D272" s="190"/>
      <c r="E272" s="190"/>
      <c r="F272" s="190"/>
      <c r="G272" s="190"/>
      <c r="H272" s="190"/>
      <c r="I272" s="190"/>
      <c r="J272" s="190"/>
      <c r="K272" s="190"/>
      <c r="L272" s="190"/>
      <c r="M272" s="190"/>
      <c r="N272" s="190"/>
      <c r="O272" s="190"/>
      <c r="P272" s="190"/>
      <c r="Q272" s="190"/>
      <c r="R272" s="190"/>
      <c r="S272" s="190"/>
      <c r="T272" s="190"/>
      <c r="U272" s="190"/>
      <c r="V272" s="190"/>
      <c r="W272" s="190"/>
      <c r="X272" s="190"/>
      <c r="Y272" s="190"/>
      <c r="Z272" s="190"/>
      <c r="AA272" s="190"/>
      <c r="AB272" s="190"/>
      <c r="AC272" s="190"/>
      <c r="AD272" s="190"/>
      <c r="AE272" s="190"/>
    </row>
    <row r="273" spans="1:31" ht="26.25" customHeight="1">
      <c r="A273" s="190"/>
      <c r="B273" s="190"/>
      <c r="C273" s="190"/>
      <c r="D273" s="190"/>
      <c r="E273" s="190"/>
      <c r="F273" s="190"/>
      <c r="G273" s="190"/>
      <c r="H273" s="190"/>
      <c r="I273" s="190"/>
      <c r="J273" s="190"/>
      <c r="K273" s="190"/>
      <c r="L273" s="190"/>
      <c r="M273" s="190"/>
      <c r="N273" s="190"/>
      <c r="O273" s="190"/>
      <c r="P273" s="190"/>
      <c r="Q273" s="190"/>
      <c r="R273" s="190"/>
      <c r="S273" s="190"/>
      <c r="T273" s="190"/>
      <c r="U273" s="190"/>
      <c r="V273" s="190"/>
      <c r="W273" s="190"/>
      <c r="X273" s="190"/>
      <c r="Y273" s="190"/>
      <c r="Z273" s="190"/>
      <c r="AA273" s="190"/>
      <c r="AB273" s="190"/>
      <c r="AC273" s="190"/>
      <c r="AD273" s="190"/>
      <c r="AE273" s="190"/>
    </row>
    <row r="274" spans="1:31" ht="26.25" customHeight="1">
      <c r="A274" s="190"/>
      <c r="B274" s="190"/>
      <c r="C274" s="190"/>
      <c r="D274" s="190"/>
      <c r="E274" s="190"/>
      <c r="F274" s="190"/>
      <c r="G274" s="190"/>
      <c r="H274" s="190"/>
      <c r="I274" s="190"/>
      <c r="J274" s="190"/>
      <c r="K274" s="190"/>
      <c r="L274" s="190"/>
      <c r="M274" s="190"/>
      <c r="N274" s="190"/>
      <c r="O274" s="190"/>
      <c r="P274" s="190"/>
      <c r="Q274" s="190"/>
      <c r="R274" s="190"/>
      <c r="S274" s="190"/>
      <c r="T274" s="190"/>
      <c r="U274" s="190"/>
      <c r="V274" s="190"/>
      <c r="W274" s="190"/>
      <c r="X274" s="190"/>
      <c r="Y274" s="190"/>
      <c r="Z274" s="190"/>
      <c r="AA274" s="190"/>
      <c r="AB274" s="190"/>
      <c r="AC274" s="190"/>
      <c r="AD274" s="190"/>
      <c r="AE274" s="190"/>
    </row>
    <row r="275" spans="1:31" ht="26.25" customHeight="1">
      <c r="A275" s="190"/>
      <c r="B275" s="190"/>
      <c r="C275" s="190"/>
      <c r="D275" s="190"/>
      <c r="E275" s="190"/>
      <c r="F275" s="190"/>
      <c r="G275" s="190"/>
      <c r="H275" s="190"/>
      <c r="I275" s="190"/>
      <c r="J275" s="190"/>
      <c r="K275" s="190"/>
      <c r="L275" s="190"/>
      <c r="M275" s="190"/>
      <c r="N275" s="190"/>
      <c r="O275" s="190"/>
      <c r="P275" s="190"/>
      <c r="Q275" s="190"/>
      <c r="R275" s="190"/>
      <c r="S275" s="190"/>
      <c r="T275" s="190"/>
      <c r="U275" s="190"/>
      <c r="V275" s="190"/>
      <c r="W275" s="190"/>
      <c r="X275" s="190"/>
      <c r="Y275" s="190"/>
      <c r="Z275" s="190"/>
      <c r="AA275" s="190"/>
      <c r="AB275" s="190"/>
      <c r="AC275" s="190"/>
      <c r="AD275" s="190"/>
      <c r="AE275" s="190"/>
    </row>
    <row r="276" spans="1:31" ht="26.25" customHeight="1">
      <c r="A276" s="190"/>
      <c r="B276" s="190"/>
      <c r="C276" s="190"/>
      <c r="D276" s="190"/>
      <c r="E276" s="190"/>
      <c r="F276" s="190"/>
      <c r="G276" s="190"/>
      <c r="H276" s="190"/>
      <c r="I276" s="190"/>
      <c r="J276" s="190"/>
      <c r="K276" s="190"/>
      <c r="L276" s="190"/>
      <c r="M276" s="190"/>
      <c r="N276" s="190"/>
      <c r="O276" s="190"/>
      <c r="P276" s="190"/>
      <c r="Q276" s="190"/>
      <c r="R276" s="190"/>
      <c r="S276" s="190"/>
      <c r="T276" s="190"/>
      <c r="U276" s="190"/>
      <c r="V276" s="190"/>
      <c r="W276" s="190"/>
      <c r="X276" s="190"/>
      <c r="Y276" s="190"/>
      <c r="Z276" s="190"/>
      <c r="AA276" s="190"/>
      <c r="AB276" s="190"/>
      <c r="AC276" s="190"/>
      <c r="AD276" s="190"/>
      <c r="AE276" s="190"/>
    </row>
    <row r="277" spans="1:31" ht="26.25" customHeight="1">
      <c r="A277" s="190"/>
      <c r="B277" s="190"/>
      <c r="C277" s="190"/>
      <c r="D277" s="190"/>
      <c r="E277" s="190"/>
      <c r="F277" s="190"/>
      <c r="G277" s="190"/>
      <c r="H277" s="190"/>
      <c r="I277" s="190"/>
      <c r="J277" s="190"/>
      <c r="K277" s="190"/>
      <c r="L277" s="190"/>
      <c r="M277" s="190"/>
      <c r="N277" s="190"/>
      <c r="O277" s="190"/>
      <c r="P277" s="190"/>
      <c r="Q277" s="190"/>
      <c r="R277" s="190"/>
      <c r="S277" s="190"/>
      <c r="T277" s="190"/>
      <c r="U277" s="190"/>
      <c r="V277" s="190"/>
      <c r="W277" s="190"/>
      <c r="X277" s="190"/>
      <c r="Y277" s="190"/>
      <c r="Z277" s="190"/>
      <c r="AA277" s="190"/>
      <c r="AB277" s="190"/>
      <c r="AC277" s="190"/>
      <c r="AD277" s="190"/>
      <c r="AE277" s="190"/>
    </row>
    <row r="278" spans="1:31" ht="26.25" customHeight="1">
      <c r="A278" s="190"/>
      <c r="B278" s="190"/>
      <c r="C278" s="190"/>
      <c r="D278" s="190"/>
      <c r="E278" s="190"/>
      <c r="F278" s="190"/>
      <c r="G278" s="190"/>
      <c r="H278" s="190"/>
      <c r="I278" s="190"/>
      <c r="J278" s="190"/>
      <c r="K278" s="190"/>
      <c r="L278" s="190"/>
      <c r="M278" s="190"/>
      <c r="N278" s="190"/>
      <c r="O278" s="190"/>
      <c r="P278" s="190"/>
      <c r="Q278" s="190"/>
      <c r="R278" s="190"/>
      <c r="S278" s="190"/>
      <c r="T278" s="190"/>
      <c r="U278" s="190"/>
      <c r="V278" s="190"/>
      <c r="W278" s="190"/>
      <c r="X278" s="190"/>
      <c r="Y278" s="190"/>
      <c r="Z278" s="190"/>
      <c r="AA278" s="190"/>
      <c r="AB278" s="190"/>
      <c r="AC278" s="190"/>
      <c r="AD278" s="190"/>
      <c r="AE278" s="190"/>
    </row>
    <row r="279" spans="1:31" ht="26.25" customHeight="1">
      <c r="A279" s="190"/>
      <c r="B279" s="190"/>
      <c r="C279" s="190"/>
      <c r="D279" s="190"/>
      <c r="E279" s="190"/>
      <c r="F279" s="190"/>
      <c r="G279" s="190"/>
      <c r="H279" s="190"/>
      <c r="I279" s="190"/>
      <c r="J279" s="190"/>
      <c r="K279" s="190"/>
      <c r="L279" s="190"/>
      <c r="M279" s="190"/>
      <c r="N279" s="190"/>
      <c r="O279" s="190"/>
      <c r="P279" s="190"/>
      <c r="Q279" s="190"/>
      <c r="R279" s="190"/>
      <c r="S279" s="190"/>
      <c r="T279" s="190"/>
      <c r="U279" s="190"/>
      <c r="V279" s="190"/>
      <c r="W279" s="190"/>
      <c r="X279" s="190"/>
      <c r="Y279" s="190"/>
      <c r="Z279" s="190"/>
      <c r="AA279" s="190"/>
      <c r="AB279" s="190"/>
      <c r="AC279" s="190"/>
      <c r="AD279" s="190"/>
      <c r="AE279" s="190"/>
    </row>
    <row r="280" spans="1:31" ht="26.25" customHeight="1">
      <c r="A280" s="190"/>
      <c r="B280" s="190"/>
      <c r="C280" s="190"/>
      <c r="D280" s="190"/>
      <c r="E280" s="190"/>
      <c r="F280" s="190"/>
      <c r="G280" s="190"/>
      <c r="H280" s="190"/>
      <c r="I280" s="190"/>
      <c r="J280" s="190"/>
      <c r="K280" s="190"/>
      <c r="L280" s="190"/>
      <c r="M280" s="190"/>
      <c r="N280" s="190"/>
      <c r="O280" s="190"/>
      <c r="P280" s="190"/>
      <c r="Q280" s="190"/>
      <c r="R280" s="190"/>
      <c r="S280" s="190"/>
      <c r="T280" s="190"/>
      <c r="U280" s="190"/>
      <c r="V280" s="190"/>
      <c r="W280" s="190"/>
      <c r="X280" s="190"/>
      <c r="Y280" s="190"/>
      <c r="Z280" s="190"/>
      <c r="AA280" s="190"/>
      <c r="AB280" s="190"/>
      <c r="AC280" s="190"/>
      <c r="AD280" s="190"/>
      <c r="AE280" s="190"/>
    </row>
    <row r="281" spans="1:31" ht="26.25" customHeight="1">
      <c r="A281" s="190"/>
      <c r="B281" s="190"/>
      <c r="C281" s="190"/>
      <c r="D281" s="190"/>
      <c r="E281" s="190"/>
      <c r="F281" s="190"/>
      <c r="G281" s="190"/>
      <c r="H281" s="190"/>
      <c r="I281" s="190"/>
      <c r="J281" s="190"/>
      <c r="K281" s="190"/>
      <c r="L281" s="190"/>
      <c r="M281" s="190"/>
      <c r="N281" s="190"/>
      <c r="O281" s="190"/>
      <c r="P281" s="190"/>
      <c r="Q281" s="190"/>
      <c r="R281" s="190"/>
      <c r="S281" s="190"/>
      <c r="T281" s="190"/>
      <c r="U281" s="190"/>
      <c r="V281" s="190"/>
      <c r="W281" s="190"/>
      <c r="X281" s="190"/>
      <c r="Y281" s="190"/>
      <c r="Z281" s="190"/>
      <c r="AA281" s="190"/>
      <c r="AB281" s="190"/>
      <c r="AC281" s="190"/>
      <c r="AD281" s="190"/>
      <c r="AE281" s="190"/>
    </row>
    <row r="282" spans="1:31" ht="26.25" customHeight="1">
      <c r="A282" s="190"/>
      <c r="B282" s="190"/>
      <c r="C282" s="190"/>
      <c r="D282" s="190"/>
      <c r="E282" s="190"/>
      <c r="F282" s="190"/>
      <c r="G282" s="190"/>
      <c r="H282" s="190"/>
      <c r="I282" s="190"/>
      <c r="J282" s="190"/>
      <c r="K282" s="190"/>
      <c r="L282" s="190"/>
      <c r="M282" s="190"/>
      <c r="N282" s="190"/>
      <c r="O282" s="190"/>
      <c r="P282" s="190"/>
      <c r="Q282" s="190"/>
      <c r="R282" s="190"/>
      <c r="S282" s="190"/>
      <c r="T282" s="190"/>
      <c r="U282" s="190"/>
      <c r="V282" s="190"/>
      <c r="W282" s="190"/>
      <c r="X282" s="190"/>
      <c r="Y282" s="190"/>
      <c r="Z282" s="190"/>
      <c r="AA282" s="190"/>
      <c r="AB282" s="190"/>
      <c r="AC282" s="190"/>
      <c r="AD282" s="190"/>
      <c r="AE282" s="190"/>
    </row>
    <row r="283" spans="1:31" ht="26.25" customHeight="1">
      <c r="A283" s="190"/>
      <c r="B283" s="190"/>
      <c r="C283" s="190"/>
      <c r="D283" s="190"/>
      <c r="E283" s="190"/>
      <c r="F283" s="190"/>
      <c r="G283" s="190"/>
      <c r="H283" s="190"/>
      <c r="I283" s="190"/>
      <c r="J283" s="190"/>
      <c r="K283" s="190"/>
      <c r="L283" s="190"/>
      <c r="M283" s="190"/>
      <c r="N283" s="190"/>
      <c r="O283" s="190"/>
      <c r="P283" s="190"/>
      <c r="Q283" s="190"/>
      <c r="R283" s="190"/>
      <c r="S283" s="190"/>
      <c r="T283" s="190"/>
      <c r="U283" s="190"/>
      <c r="V283" s="190"/>
      <c r="W283" s="190"/>
      <c r="X283" s="190"/>
      <c r="Y283" s="190"/>
      <c r="Z283" s="190"/>
      <c r="AA283" s="190"/>
      <c r="AB283" s="190"/>
      <c r="AC283" s="190"/>
      <c r="AD283" s="190"/>
      <c r="AE283" s="190"/>
    </row>
    <row r="284" spans="1:31" ht="26.25" customHeight="1">
      <c r="A284" s="190"/>
      <c r="B284" s="190"/>
      <c r="C284" s="190"/>
      <c r="D284" s="190"/>
      <c r="E284" s="190"/>
      <c r="F284" s="190"/>
      <c r="G284" s="190"/>
      <c r="H284" s="190"/>
      <c r="I284" s="190"/>
      <c r="J284" s="190"/>
      <c r="K284" s="190"/>
      <c r="L284" s="190"/>
      <c r="M284" s="190"/>
      <c r="N284" s="190"/>
      <c r="O284" s="190"/>
      <c r="P284" s="190"/>
      <c r="Q284" s="190"/>
      <c r="R284" s="190"/>
      <c r="S284" s="190"/>
      <c r="T284" s="190"/>
      <c r="U284" s="190"/>
      <c r="V284" s="190"/>
      <c r="W284" s="190"/>
      <c r="X284" s="190"/>
      <c r="Y284" s="190"/>
      <c r="Z284" s="190"/>
      <c r="AA284" s="190"/>
      <c r="AB284" s="190"/>
      <c r="AC284" s="190"/>
      <c r="AD284" s="190"/>
      <c r="AE284" s="190"/>
    </row>
    <row r="285" spans="1:31" ht="26.25" customHeight="1">
      <c r="A285" s="190"/>
      <c r="B285" s="190"/>
      <c r="C285" s="190"/>
      <c r="D285" s="190"/>
      <c r="E285" s="190"/>
      <c r="F285" s="190"/>
      <c r="G285" s="190"/>
      <c r="H285" s="190"/>
      <c r="I285" s="190"/>
      <c r="J285" s="190"/>
      <c r="K285" s="190"/>
      <c r="L285" s="190"/>
      <c r="M285" s="190"/>
      <c r="N285" s="190"/>
      <c r="O285" s="190"/>
      <c r="P285" s="190"/>
      <c r="Q285" s="190"/>
      <c r="R285" s="190"/>
      <c r="S285" s="190"/>
      <c r="T285" s="190"/>
      <c r="U285" s="190"/>
      <c r="V285" s="190"/>
      <c r="W285" s="190"/>
      <c r="X285" s="190"/>
      <c r="Y285" s="190"/>
      <c r="Z285" s="190"/>
      <c r="AA285" s="190"/>
      <c r="AB285" s="190"/>
      <c r="AC285" s="190"/>
      <c r="AD285" s="190"/>
      <c r="AE285" s="190"/>
    </row>
    <row r="286" spans="1:31" ht="26.25" customHeight="1">
      <c r="A286" s="190"/>
      <c r="B286" s="190"/>
      <c r="C286" s="190"/>
      <c r="D286" s="190"/>
      <c r="E286" s="190"/>
      <c r="F286" s="190"/>
      <c r="G286" s="190"/>
      <c r="H286" s="190"/>
      <c r="I286" s="190"/>
      <c r="J286" s="190"/>
      <c r="K286" s="190"/>
      <c r="L286" s="190"/>
      <c r="M286" s="190"/>
      <c r="N286" s="190"/>
      <c r="O286" s="190"/>
      <c r="P286" s="190"/>
      <c r="Q286" s="190"/>
      <c r="R286" s="190"/>
      <c r="S286" s="190"/>
      <c r="T286" s="190"/>
      <c r="U286" s="190"/>
      <c r="V286" s="190"/>
      <c r="W286" s="190"/>
      <c r="X286" s="190"/>
      <c r="Y286" s="190"/>
      <c r="Z286" s="190"/>
      <c r="AA286" s="190"/>
      <c r="AB286" s="190"/>
      <c r="AC286" s="190"/>
      <c r="AD286" s="190"/>
      <c r="AE286" s="190"/>
    </row>
    <row r="287" spans="1:31" ht="26.25" customHeight="1">
      <c r="A287" s="190"/>
      <c r="B287" s="190"/>
      <c r="C287" s="190"/>
      <c r="D287" s="190"/>
      <c r="E287" s="190"/>
      <c r="F287" s="190"/>
      <c r="G287" s="190"/>
      <c r="H287" s="190"/>
      <c r="I287" s="190"/>
      <c r="J287" s="190"/>
      <c r="K287" s="190"/>
      <c r="L287" s="190"/>
      <c r="M287" s="190"/>
      <c r="N287" s="190"/>
      <c r="O287" s="190"/>
      <c r="P287" s="190"/>
      <c r="Q287" s="190"/>
      <c r="R287" s="190"/>
      <c r="S287" s="190"/>
      <c r="T287" s="190"/>
      <c r="U287" s="190"/>
      <c r="V287" s="190"/>
      <c r="W287" s="190"/>
      <c r="X287" s="190"/>
      <c r="Y287" s="190"/>
      <c r="Z287" s="190"/>
      <c r="AA287" s="190"/>
      <c r="AB287" s="190"/>
      <c r="AC287" s="190"/>
      <c r="AD287" s="190"/>
      <c r="AE287" s="190"/>
    </row>
    <row r="288" spans="1:31" ht="26.25" customHeight="1">
      <c r="A288" s="190"/>
      <c r="B288" s="190"/>
      <c r="C288" s="190"/>
      <c r="D288" s="190"/>
      <c r="E288" s="190"/>
      <c r="F288" s="190"/>
      <c r="G288" s="190"/>
      <c r="H288" s="190"/>
      <c r="I288" s="190"/>
      <c r="J288" s="190"/>
      <c r="K288" s="190"/>
      <c r="L288" s="190"/>
      <c r="M288" s="190"/>
      <c r="N288" s="190"/>
      <c r="O288" s="190"/>
      <c r="P288" s="190"/>
      <c r="Q288" s="190"/>
      <c r="R288" s="190"/>
      <c r="S288" s="190"/>
      <c r="T288" s="190"/>
      <c r="U288" s="190"/>
      <c r="V288" s="190"/>
      <c r="W288" s="190"/>
      <c r="X288" s="190"/>
      <c r="Y288" s="190"/>
      <c r="Z288" s="190"/>
      <c r="AA288" s="190"/>
      <c r="AB288" s="190"/>
      <c r="AC288" s="190"/>
      <c r="AD288" s="190"/>
      <c r="AE288" s="190"/>
    </row>
    <row r="289" spans="1:31" ht="26.25" customHeight="1">
      <c r="A289" s="190"/>
      <c r="B289" s="190"/>
      <c r="C289" s="190"/>
      <c r="D289" s="190"/>
      <c r="E289" s="190"/>
      <c r="F289" s="190"/>
      <c r="G289" s="190"/>
      <c r="H289" s="190"/>
      <c r="I289" s="190"/>
      <c r="J289" s="190"/>
      <c r="K289" s="190"/>
      <c r="L289" s="190"/>
      <c r="M289" s="190"/>
      <c r="N289" s="190"/>
      <c r="O289" s="190"/>
      <c r="P289" s="190"/>
      <c r="Q289" s="190"/>
      <c r="R289" s="190"/>
      <c r="S289" s="190"/>
      <c r="T289" s="190"/>
      <c r="U289" s="190"/>
      <c r="V289" s="190"/>
      <c r="W289" s="190"/>
      <c r="X289" s="190"/>
      <c r="Y289" s="190"/>
      <c r="Z289" s="190"/>
      <c r="AA289" s="190"/>
      <c r="AB289" s="190"/>
      <c r="AC289" s="190"/>
      <c r="AD289" s="190"/>
      <c r="AE289" s="190"/>
    </row>
    <row r="290" spans="1:31" ht="26.25" customHeight="1">
      <c r="A290" s="190"/>
      <c r="B290" s="190"/>
      <c r="C290" s="190"/>
      <c r="D290" s="190"/>
      <c r="E290" s="190"/>
      <c r="F290" s="190"/>
      <c r="G290" s="190"/>
      <c r="H290" s="190"/>
      <c r="I290" s="190"/>
      <c r="J290" s="190"/>
      <c r="K290" s="190"/>
      <c r="L290" s="190"/>
      <c r="M290" s="190"/>
      <c r="N290" s="190"/>
      <c r="O290" s="190"/>
      <c r="P290" s="190"/>
      <c r="Q290" s="190"/>
      <c r="R290" s="190"/>
      <c r="S290" s="190"/>
      <c r="T290" s="190"/>
      <c r="U290" s="190"/>
      <c r="V290" s="190"/>
      <c r="W290" s="190"/>
      <c r="X290" s="190"/>
      <c r="Y290" s="190"/>
      <c r="Z290" s="190"/>
      <c r="AA290" s="190"/>
      <c r="AB290" s="190"/>
      <c r="AC290" s="190"/>
      <c r="AD290" s="190"/>
      <c r="AE290" s="190"/>
    </row>
    <row r="291" spans="1:31" ht="26.25" customHeight="1">
      <c r="A291" s="190"/>
      <c r="B291" s="190"/>
      <c r="C291" s="190"/>
      <c r="D291" s="190"/>
      <c r="E291" s="190"/>
      <c r="F291" s="190"/>
      <c r="G291" s="190"/>
      <c r="H291" s="190"/>
      <c r="I291" s="190"/>
      <c r="J291" s="190"/>
      <c r="K291" s="190"/>
      <c r="L291" s="190"/>
      <c r="M291" s="190"/>
      <c r="N291" s="190"/>
      <c r="O291" s="190"/>
      <c r="P291" s="190"/>
      <c r="Q291" s="190"/>
      <c r="R291" s="190"/>
      <c r="S291" s="190"/>
      <c r="T291" s="190"/>
      <c r="U291" s="190"/>
      <c r="V291" s="190"/>
      <c r="W291" s="190"/>
      <c r="X291" s="190"/>
      <c r="Y291" s="190"/>
      <c r="Z291" s="190"/>
      <c r="AA291" s="190"/>
      <c r="AB291" s="190"/>
      <c r="AC291" s="190"/>
      <c r="AD291" s="190"/>
      <c r="AE291" s="190"/>
    </row>
    <row r="292" spans="1:31" ht="26.25" customHeight="1">
      <c r="A292" s="190"/>
      <c r="B292" s="190"/>
      <c r="C292" s="190"/>
      <c r="D292" s="190"/>
      <c r="E292" s="190"/>
      <c r="F292" s="190"/>
      <c r="G292" s="190"/>
      <c r="H292" s="190"/>
      <c r="I292" s="190"/>
      <c r="J292" s="190"/>
      <c r="K292" s="190"/>
      <c r="L292" s="190"/>
      <c r="M292" s="190"/>
      <c r="N292" s="190"/>
      <c r="O292" s="190"/>
      <c r="P292" s="190"/>
      <c r="Q292" s="190"/>
      <c r="R292" s="190"/>
      <c r="S292" s="190"/>
      <c r="T292" s="190"/>
      <c r="U292" s="190"/>
      <c r="V292" s="190"/>
      <c r="W292" s="190"/>
      <c r="X292" s="190"/>
      <c r="Y292" s="190"/>
      <c r="Z292" s="190"/>
      <c r="AA292" s="190"/>
      <c r="AB292" s="190"/>
      <c r="AC292" s="190"/>
      <c r="AD292" s="190"/>
      <c r="AE292" s="190"/>
    </row>
    <row r="293" spans="1:31" ht="26.25" customHeight="1">
      <c r="A293" s="190"/>
      <c r="B293" s="190"/>
      <c r="C293" s="190"/>
      <c r="D293" s="190"/>
      <c r="E293" s="190"/>
      <c r="F293" s="190"/>
      <c r="G293" s="190"/>
      <c r="H293" s="190"/>
      <c r="I293" s="190"/>
      <c r="J293" s="190"/>
      <c r="K293" s="190"/>
      <c r="L293" s="190"/>
      <c r="M293" s="190"/>
      <c r="N293" s="190"/>
      <c r="O293" s="190"/>
      <c r="P293" s="190"/>
      <c r="Q293" s="190"/>
      <c r="R293" s="190"/>
      <c r="S293" s="190"/>
      <c r="T293" s="190"/>
      <c r="U293" s="190"/>
      <c r="V293" s="190"/>
      <c r="W293" s="190"/>
      <c r="X293" s="190"/>
      <c r="Y293" s="190"/>
      <c r="Z293" s="190"/>
      <c r="AA293" s="190"/>
      <c r="AB293" s="190"/>
      <c r="AC293" s="190"/>
      <c r="AD293" s="190"/>
      <c r="AE293" s="190"/>
    </row>
    <row r="294" spans="1:31" ht="26.25" customHeight="1">
      <c r="A294" s="190"/>
      <c r="B294" s="190"/>
      <c r="C294" s="190"/>
      <c r="D294" s="190"/>
      <c r="E294" s="190"/>
      <c r="F294" s="190"/>
      <c r="G294" s="190"/>
      <c r="H294" s="190"/>
      <c r="I294" s="190"/>
      <c r="J294" s="190"/>
      <c r="K294" s="190"/>
      <c r="L294" s="190"/>
      <c r="M294" s="190"/>
      <c r="N294" s="190"/>
      <c r="O294" s="190"/>
      <c r="P294" s="190"/>
      <c r="Q294" s="190"/>
      <c r="R294" s="190"/>
      <c r="S294" s="190"/>
      <c r="T294" s="190"/>
      <c r="U294" s="190"/>
      <c r="V294" s="190"/>
      <c r="W294" s="190"/>
      <c r="X294" s="190"/>
      <c r="Y294" s="190"/>
      <c r="Z294" s="190"/>
      <c r="AA294" s="190"/>
      <c r="AB294" s="190"/>
      <c r="AC294" s="190"/>
      <c r="AD294" s="190"/>
      <c r="AE294" s="190"/>
    </row>
    <row r="295" spans="1:31" ht="26.25" customHeight="1">
      <c r="A295" s="190"/>
      <c r="B295" s="190"/>
      <c r="C295" s="190"/>
      <c r="D295" s="190"/>
      <c r="E295" s="190"/>
      <c r="F295" s="190"/>
      <c r="G295" s="190"/>
      <c r="H295" s="190"/>
      <c r="I295" s="190"/>
      <c r="J295" s="190"/>
      <c r="K295" s="190"/>
      <c r="L295" s="190"/>
      <c r="M295" s="190"/>
      <c r="N295" s="190"/>
      <c r="O295" s="190"/>
      <c r="P295" s="190"/>
      <c r="Q295" s="190"/>
      <c r="R295" s="190"/>
      <c r="S295" s="190"/>
      <c r="T295" s="190"/>
      <c r="U295" s="190"/>
      <c r="V295" s="190"/>
      <c r="W295" s="190"/>
      <c r="X295" s="190"/>
      <c r="Y295" s="190"/>
      <c r="Z295" s="190"/>
      <c r="AA295" s="190"/>
      <c r="AB295" s="190"/>
      <c r="AC295" s="190"/>
      <c r="AD295" s="190"/>
      <c r="AE295" s="190"/>
    </row>
    <row r="296" spans="1:31" ht="26.25" customHeight="1">
      <c r="A296" s="190"/>
      <c r="B296" s="190"/>
      <c r="C296" s="190"/>
      <c r="D296" s="190"/>
      <c r="E296" s="190"/>
      <c r="F296" s="190"/>
      <c r="G296" s="190"/>
      <c r="H296" s="190"/>
      <c r="I296" s="190"/>
      <c r="J296" s="190"/>
      <c r="K296" s="190"/>
      <c r="L296" s="190"/>
      <c r="M296" s="190"/>
      <c r="N296" s="190"/>
      <c r="O296" s="190"/>
      <c r="P296" s="190"/>
      <c r="Q296" s="190"/>
      <c r="R296" s="190"/>
      <c r="S296" s="190"/>
      <c r="T296" s="190"/>
      <c r="U296" s="190"/>
      <c r="V296" s="190"/>
      <c r="W296" s="190"/>
      <c r="X296" s="190"/>
      <c r="Y296" s="190"/>
      <c r="Z296" s="190"/>
      <c r="AA296" s="190"/>
      <c r="AB296" s="190"/>
      <c r="AC296" s="190"/>
      <c r="AD296" s="190"/>
      <c r="AE296" s="190"/>
    </row>
    <row r="297" spans="1:31" ht="26.25" customHeight="1">
      <c r="A297" s="190"/>
      <c r="B297" s="190"/>
      <c r="C297" s="190"/>
      <c r="D297" s="190"/>
      <c r="E297" s="190"/>
      <c r="F297" s="190"/>
      <c r="G297" s="190"/>
      <c r="H297" s="190"/>
      <c r="I297" s="190"/>
      <c r="J297" s="190"/>
      <c r="K297" s="190"/>
      <c r="L297" s="190"/>
      <c r="M297" s="190"/>
      <c r="N297" s="190"/>
      <c r="O297" s="190"/>
      <c r="P297" s="190"/>
      <c r="Q297" s="190"/>
      <c r="R297" s="190"/>
      <c r="S297" s="190"/>
      <c r="T297" s="190"/>
      <c r="U297" s="190"/>
      <c r="V297" s="190"/>
      <c r="W297" s="190"/>
      <c r="X297" s="190"/>
      <c r="Y297" s="190"/>
      <c r="Z297" s="190"/>
      <c r="AA297" s="190"/>
      <c r="AB297" s="190"/>
      <c r="AC297" s="190"/>
      <c r="AD297" s="190"/>
      <c r="AE297" s="190"/>
    </row>
    <row r="298" spans="1:31" ht="26.25" customHeight="1">
      <c r="A298" s="190"/>
      <c r="B298" s="190"/>
      <c r="C298" s="190"/>
      <c r="D298" s="190"/>
      <c r="E298" s="190"/>
      <c r="F298" s="190"/>
      <c r="G298" s="190"/>
      <c r="H298" s="190"/>
      <c r="I298" s="190"/>
      <c r="J298" s="190"/>
      <c r="K298" s="190"/>
      <c r="L298" s="190"/>
      <c r="M298" s="190"/>
      <c r="N298" s="190"/>
      <c r="O298" s="190"/>
      <c r="P298" s="190"/>
      <c r="Q298" s="190"/>
      <c r="R298" s="190"/>
      <c r="S298" s="190"/>
      <c r="T298" s="190"/>
      <c r="U298" s="190"/>
      <c r="V298" s="190"/>
      <c r="W298" s="190"/>
      <c r="X298" s="190"/>
      <c r="Y298" s="190"/>
      <c r="Z298" s="190"/>
      <c r="AA298" s="190"/>
      <c r="AB298" s="190"/>
      <c r="AC298" s="190"/>
      <c r="AD298" s="190"/>
      <c r="AE298" s="190"/>
    </row>
    <row r="299" spans="1:31" ht="26.25" customHeight="1">
      <c r="A299" s="190"/>
      <c r="B299" s="190"/>
      <c r="C299" s="190"/>
      <c r="D299" s="190"/>
      <c r="E299" s="190"/>
      <c r="F299" s="190"/>
      <c r="G299" s="190"/>
      <c r="H299" s="190"/>
      <c r="I299" s="190"/>
      <c r="J299" s="190"/>
      <c r="K299" s="190"/>
      <c r="L299" s="190"/>
      <c r="M299" s="190"/>
      <c r="N299" s="190"/>
      <c r="O299" s="190"/>
      <c r="P299" s="190"/>
      <c r="Q299" s="190"/>
      <c r="R299" s="190"/>
      <c r="S299" s="190"/>
      <c r="T299" s="190"/>
      <c r="U299" s="190"/>
      <c r="V299" s="190"/>
      <c r="W299" s="190"/>
      <c r="X299" s="190"/>
      <c r="Y299" s="190"/>
      <c r="Z299" s="190"/>
      <c r="AA299" s="190"/>
      <c r="AB299" s="190"/>
      <c r="AC299" s="190"/>
      <c r="AD299" s="190"/>
      <c r="AE299" s="190"/>
    </row>
    <row r="300" spans="1:31" ht="26.25" customHeight="1">
      <c r="A300" s="190"/>
      <c r="B300" s="190"/>
      <c r="C300" s="190"/>
      <c r="D300" s="190"/>
      <c r="E300" s="190"/>
      <c r="F300" s="190"/>
      <c r="G300" s="190"/>
      <c r="H300" s="190"/>
      <c r="I300" s="190"/>
      <c r="J300" s="190"/>
      <c r="K300" s="190"/>
      <c r="L300" s="190"/>
      <c r="M300" s="190"/>
      <c r="N300" s="190"/>
      <c r="O300" s="190"/>
      <c r="P300" s="190"/>
      <c r="Q300" s="190"/>
      <c r="R300" s="190"/>
      <c r="S300" s="190"/>
      <c r="T300" s="190"/>
      <c r="U300" s="190"/>
      <c r="V300" s="190"/>
      <c r="W300" s="190"/>
      <c r="X300" s="190"/>
      <c r="Y300" s="190"/>
      <c r="Z300" s="190"/>
      <c r="AA300" s="190"/>
      <c r="AB300" s="190"/>
      <c r="AC300" s="190"/>
      <c r="AD300" s="190"/>
      <c r="AE300" s="190"/>
    </row>
    <row r="301" spans="1:31" ht="26.25" customHeight="1">
      <c r="A301" s="190"/>
      <c r="B301" s="190"/>
      <c r="C301" s="190"/>
      <c r="D301" s="190"/>
      <c r="E301" s="190"/>
      <c r="F301" s="190"/>
      <c r="G301" s="190"/>
      <c r="H301" s="190"/>
      <c r="I301" s="190"/>
      <c r="J301" s="190"/>
      <c r="K301" s="190"/>
      <c r="L301" s="190"/>
      <c r="M301" s="190"/>
      <c r="N301" s="190"/>
      <c r="O301" s="190"/>
      <c r="P301" s="190"/>
      <c r="Q301" s="190"/>
      <c r="R301" s="190"/>
      <c r="S301" s="190"/>
      <c r="T301" s="190"/>
      <c r="U301" s="190"/>
      <c r="V301" s="190"/>
      <c r="W301" s="190"/>
      <c r="X301" s="190"/>
      <c r="Y301" s="190"/>
      <c r="Z301" s="190"/>
      <c r="AA301" s="190"/>
      <c r="AB301" s="190"/>
      <c r="AC301" s="190"/>
      <c r="AD301" s="190"/>
      <c r="AE301" s="190"/>
    </row>
    <row r="302" spans="1:31" ht="26.25" customHeight="1">
      <c r="A302" s="190"/>
      <c r="B302" s="190"/>
      <c r="C302" s="190"/>
      <c r="D302" s="190"/>
      <c r="E302" s="190"/>
      <c r="F302" s="190"/>
      <c r="G302" s="190"/>
      <c r="H302" s="190"/>
      <c r="I302" s="190"/>
      <c r="J302" s="190"/>
      <c r="K302" s="190"/>
      <c r="L302" s="190"/>
      <c r="M302" s="190"/>
      <c r="N302" s="190"/>
      <c r="O302" s="190"/>
      <c r="P302" s="190"/>
      <c r="Q302" s="190"/>
      <c r="R302" s="190"/>
      <c r="S302" s="190"/>
      <c r="T302" s="190"/>
      <c r="U302" s="190"/>
      <c r="V302" s="190"/>
      <c r="W302" s="190"/>
      <c r="X302" s="190"/>
      <c r="Y302" s="190"/>
      <c r="Z302" s="190"/>
      <c r="AA302" s="190"/>
      <c r="AB302" s="190"/>
      <c r="AC302" s="190"/>
      <c r="AD302" s="190"/>
      <c r="AE302" s="190"/>
    </row>
    <row r="303" spans="1:31" ht="26.25" customHeight="1">
      <c r="A303" s="190"/>
      <c r="B303" s="190"/>
      <c r="C303" s="190"/>
      <c r="D303" s="190"/>
      <c r="E303" s="190"/>
      <c r="F303" s="190"/>
      <c r="G303" s="190"/>
      <c r="H303" s="190"/>
      <c r="I303" s="190"/>
      <c r="J303" s="190"/>
      <c r="K303" s="190"/>
      <c r="L303" s="190"/>
      <c r="M303" s="190"/>
      <c r="N303" s="190"/>
      <c r="O303" s="190"/>
      <c r="P303" s="190"/>
      <c r="Q303" s="190"/>
      <c r="R303" s="190"/>
      <c r="S303" s="190"/>
      <c r="T303" s="190"/>
      <c r="U303" s="190"/>
      <c r="V303" s="190"/>
      <c r="W303" s="190"/>
      <c r="X303" s="190"/>
      <c r="Y303" s="190"/>
      <c r="Z303" s="190"/>
      <c r="AA303" s="190"/>
      <c r="AB303" s="190"/>
      <c r="AC303" s="190"/>
      <c r="AD303" s="190"/>
      <c r="AE303" s="190"/>
    </row>
    <row r="304" spans="1:31" ht="26.25" customHeight="1">
      <c r="A304" s="190"/>
      <c r="B304" s="190"/>
      <c r="C304" s="190"/>
      <c r="D304" s="190"/>
      <c r="E304" s="190"/>
      <c r="F304" s="190"/>
      <c r="G304" s="190"/>
      <c r="H304" s="190"/>
      <c r="I304" s="190"/>
      <c r="J304" s="190"/>
      <c r="K304" s="190"/>
      <c r="L304" s="190"/>
      <c r="M304" s="190"/>
      <c r="N304" s="190"/>
      <c r="O304" s="190"/>
      <c r="P304" s="190"/>
      <c r="Q304" s="190"/>
      <c r="R304" s="190"/>
      <c r="S304" s="190"/>
      <c r="T304" s="190"/>
      <c r="U304" s="190"/>
      <c r="V304" s="190"/>
      <c r="W304" s="190"/>
      <c r="X304" s="190"/>
      <c r="Y304" s="190"/>
      <c r="Z304" s="190"/>
      <c r="AA304" s="190"/>
      <c r="AB304" s="190"/>
      <c r="AC304" s="190"/>
      <c r="AD304" s="190"/>
      <c r="AE304" s="190"/>
    </row>
    <row r="305" spans="1:31" ht="26.25" customHeight="1">
      <c r="A305" s="190"/>
      <c r="B305" s="190"/>
      <c r="C305" s="190"/>
      <c r="D305" s="190"/>
      <c r="E305" s="190"/>
      <c r="F305" s="190"/>
      <c r="G305" s="190"/>
      <c r="H305" s="190"/>
      <c r="I305" s="190"/>
      <c r="J305" s="190"/>
      <c r="K305" s="190"/>
      <c r="L305" s="190"/>
      <c r="M305" s="190"/>
      <c r="N305" s="190"/>
      <c r="O305" s="190"/>
      <c r="P305" s="190"/>
      <c r="Q305" s="190"/>
      <c r="R305" s="190"/>
      <c r="S305" s="190"/>
      <c r="T305" s="190"/>
      <c r="U305" s="190"/>
      <c r="V305" s="190"/>
      <c r="W305" s="190"/>
      <c r="X305" s="190"/>
      <c r="Y305" s="190"/>
      <c r="Z305" s="190"/>
      <c r="AA305" s="190"/>
      <c r="AB305" s="190"/>
      <c r="AC305" s="190"/>
      <c r="AD305" s="190"/>
      <c r="AE305" s="190"/>
    </row>
    <row r="306" spans="1:31" ht="26.25" customHeight="1">
      <c r="A306" s="190"/>
      <c r="B306" s="190"/>
      <c r="C306" s="190"/>
      <c r="D306" s="190"/>
      <c r="E306" s="190"/>
      <c r="F306" s="190"/>
      <c r="G306" s="190"/>
      <c r="H306" s="190"/>
      <c r="I306" s="190"/>
      <c r="J306" s="190"/>
      <c r="K306" s="190"/>
      <c r="L306" s="190"/>
      <c r="M306" s="190"/>
      <c r="N306" s="190"/>
      <c r="O306" s="190"/>
      <c r="P306" s="190"/>
      <c r="Q306" s="190"/>
      <c r="R306" s="190"/>
      <c r="S306" s="190"/>
      <c r="T306" s="190"/>
      <c r="U306" s="190"/>
      <c r="V306" s="190"/>
      <c r="W306" s="190"/>
      <c r="X306" s="190"/>
      <c r="Y306" s="190"/>
      <c r="Z306" s="190"/>
      <c r="AA306" s="190"/>
      <c r="AB306" s="190"/>
      <c r="AC306" s="190"/>
      <c r="AD306" s="190"/>
      <c r="AE306" s="190"/>
    </row>
    <row r="307" spans="1:31" ht="26.25" customHeight="1">
      <c r="A307" s="190"/>
      <c r="B307" s="190"/>
      <c r="C307" s="190"/>
      <c r="D307" s="190"/>
      <c r="E307" s="190"/>
      <c r="F307" s="190"/>
      <c r="G307" s="190"/>
      <c r="H307" s="190"/>
      <c r="I307" s="190"/>
      <c r="J307" s="190"/>
      <c r="K307" s="190"/>
      <c r="L307" s="190"/>
      <c r="M307" s="190"/>
      <c r="N307" s="190"/>
      <c r="O307" s="190"/>
      <c r="P307" s="190"/>
      <c r="Q307" s="190"/>
      <c r="R307" s="190"/>
      <c r="S307" s="190"/>
      <c r="T307" s="190"/>
      <c r="U307" s="190"/>
      <c r="V307" s="190"/>
      <c r="W307" s="190"/>
      <c r="X307" s="190"/>
      <c r="Y307" s="190"/>
      <c r="Z307" s="190"/>
      <c r="AA307" s="190"/>
      <c r="AB307" s="190"/>
      <c r="AC307" s="190"/>
      <c r="AD307" s="190"/>
      <c r="AE307" s="190"/>
    </row>
    <row r="308" spans="1:31" ht="26.25" customHeight="1">
      <c r="A308" s="190"/>
      <c r="B308" s="190"/>
      <c r="C308" s="190"/>
      <c r="D308" s="190"/>
      <c r="E308" s="190"/>
      <c r="F308" s="190"/>
      <c r="G308" s="190"/>
      <c r="H308" s="190"/>
      <c r="I308" s="190"/>
      <c r="J308" s="190"/>
      <c r="K308" s="190"/>
      <c r="L308" s="190"/>
      <c r="M308" s="190"/>
      <c r="N308" s="190"/>
      <c r="O308" s="190"/>
      <c r="P308" s="190"/>
      <c r="Q308" s="190"/>
      <c r="R308" s="190"/>
      <c r="S308" s="190"/>
      <c r="T308" s="190"/>
      <c r="U308" s="190"/>
      <c r="V308" s="190"/>
      <c r="W308" s="190"/>
      <c r="X308" s="190"/>
      <c r="Y308" s="190"/>
      <c r="Z308" s="190"/>
      <c r="AA308" s="190"/>
      <c r="AB308" s="190"/>
      <c r="AC308" s="190"/>
      <c r="AD308" s="190"/>
      <c r="AE308" s="190"/>
    </row>
    <row r="309" spans="1:31" ht="26.25" customHeight="1">
      <c r="A309" s="190"/>
      <c r="B309" s="190"/>
      <c r="C309" s="190"/>
      <c r="D309" s="190"/>
      <c r="E309" s="190"/>
      <c r="F309" s="190"/>
      <c r="G309" s="190"/>
      <c r="H309" s="190"/>
      <c r="I309" s="190"/>
      <c r="J309" s="190"/>
      <c r="K309" s="190"/>
      <c r="L309" s="190"/>
      <c r="M309" s="190"/>
      <c r="N309" s="190"/>
      <c r="O309" s="190"/>
      <c r="P309" s="190"/>
      <c r="Q309" s="190"/>
      <c r="R309" s="190"/>
      <c r="S309" s="190"/>
      <c r="T309" s="190"/>
      <c r="U309" s="190"/>
      <c r="V309" s="190"/>
      <c r="W309" s="190"/>
      <c r="X309" s="190"/>
      <c r="Y309" s="190"/>
      <c r="Z309" s="190"/>
      <c r="AA309" s="190"/>
      <c r="AB309" s="190"/>
      <c r="AC309" s="190"/>
      <c r="AD309" s="190"/>
      <c r="AE309" s="190"/>
    </row>
    <row r="310" spans="1:31" ht="26.25" customHeight="1">
      <c r="A310" s="190"/>
      <c r="B310" s="190"/>
      <c r="C310" s="190"/>
      <c r="D310" s="190"/>
      <c r="E310" s="190"/>
      <c r="F310" s="190"/>
      <c r="G310" s="190"/>
      <c r="H310" s="190"/>
      <c r="I310" s="190"/>
      <c r="J310" s="190"/>
      <c r="K310" s="190"/>
      <c r="L310" s="190"/>
      <c r="M310" s="190"/>
      <c r="N310" s="190"/>
      <c r="O310" s="190"/>
      <c r="P310" s="190"/>
      <c r="Q310" s="190"/>
      <c r="R310" s="190"/>
      <c r="S310" s="190"/>
      <c r="T310" s="190"/>
      <c r="U310" s="190"/>
      <c r="V310" s="190"/>
      <c r="W310" s="190"/>
      <c r="X310" s="190"/>
      <c r="Y310" s="190"/>
      <c r="Z310" s="190"/>
      <c r="AA310" s="190"/>
      <c r="AB310" s="190"/>
      <c r="AC310" s="190"/>
      <c r="AD310" s="190"/>
      <c r="AE310" s="190"/>
    </row>
    <row r="311" spans="1:31" ht="26.25" customHeight="1">
      <c r="A311" s="190"/>
      <c r="B311" s="190"/>
      <c r="C311" s="190"/>
      <c r="D311" s="190"/>
      <c r="E311" s="190"/>
      <c r="F311" s="190"/>
      <c r="G311" s="190"/>
      <c r="H311" s="190"/>
      <c r="I311" s="190"/>
      <c r="J311" s="190"/>
      <c r="K311" s="190"/>
      <c r="L311" s="190"/>
      <c r="M311" s="190"/>
      <c r="N311" s="190"/>
      <c r="O311" s="190"/>
      <c r="P311" s="190"/>
      <c r="Q311" s="190"/>
      <c r="R311" s="190"/>
      <c r="S311" s="190"/>
      <c r="T311" s="190"/>
      <c r="U311" s="190"/>
      <c r="V311" s="190"/>
      <c r="W311" s="190"/>
      <c r="X311" s="190"/>
      <c r="Y311" s="190"/>
      <c r="Z311" s="190"/>
      <c r="AA311" s="190"/>
      <c r="AB311" s="190"/>
      <c r="AC311" s="190"/>
      <c r="AD311" s="190"/>
      <c r="AE311" s="190"/>
    </row>
    <row r="312" spans="1:31" ht="26.25" customHeight="1">
      <c r="A312" s="190"/>
      <c r="B312" s="190"/>
      <c r="C312" s="190"/>
      <c r="D312" s="190"/>
      <c r="E312" s="190"/>
      <c r="F312" s="190"/>
      <c r="G312" s="190"/>
      <c r="H312" s="190"/>
      <c r="I312" s="190"/>
      <c r="J312" s="190"/>
      <c r="K312" s="190"/>
      <c r="L312" s="190"/>
      <c r="M312" s="190"/>
      <c r="N312" s="190"/>
      <c r="O312" s="190"/>
      <c r="P312" s="190"/>
      <c r="Q312" s="190"/>
      <c r="R312" s="190"/>
      <c r="S312" s="190"/>
      <c r="T312" s="190"/>
      <c r="U312" s="190"/>
      <c r="V312" s="190"/>
      <c r="W312" s="190"/>
      <c r="X312" s="190"/>
      <c r="Y312" s="190"/>
      <c r="Z312" s="190"/>
      <c r="AA312" s="190"/>
      <c r="AB312" s="190"/>
      <c r="AC312" s="190"/>
      <c r="AD312" s="190"/>
      <c r="AE312" s="190"/>
    </row>
    <row r="313" spans="1:31" ht="26.25" customHeight="1">
      <c r="A313" s="190"/>
      <c r="B313" s="190"/>
      <c r="C313" s="190"/>
      <c r="D313" s="190"/>
      <c r="E313" s="190"/>
      <c r="F313" s="190"/>
      <c r="G313" s="190"/>
      <c r="H313" s="190"/>
      <c r="I313" s="190"/>
      <c r="J313" s="190"/>
      <c r="K313" s="190"/>
      <c r="L313" s="190"/>
      <c r="M313" s="190"/>
      <c r="N313" s="190"/>
      <c r="O313" s="190"/>
      <c r="P313" s="190"/>
      <c r="Q313" s="190"/>
      <c r="R313" s="190"/>
      <c r="S313" s="190"/>
      <c r="T313" s="190"/>
      <c r="U313" s="190"/>
      <c r="V313" s="190"/>
      <c r="W313" s="190"/>
      <c r="X313" s="190"/>
      <c r="Y313" s="190"/>
      <c r="Z313" s="190"/>
      <c r="AA313" s="190"/>
      <c r="AB313" s="190"/>
      <c r="AC313" s="190"/>
      <c r="AD313" s="190"/>
      <c r="AE313" s="190"/>
    </row>
    <row r="314" spans="1:31" ht="26.25" customHeight="1">
      <c r="A314" s="190"/>
      <c r="B314" s="190"/>
      <c r="C314" s="190"/>
      <c r="D314" s="190"/>
      <c r="E314" s="190"/>
      <c r="F314" s="190"/>
      <c r="G314" s="190"/>
      <c r="H314" s="190"/>
      <c r="I314" s="190"/>
      <c r="J314" s="190"/>
      <c r="K314" s="190"/>
      <c r="L314" s="190"/>
      <c r="M314" s="190"/>
      <c r="N314" s="190"/>
      <c r="O314" s="190"/>
      <c r="P314" s="190"/>
      <c r="Q314" s="190"/>
      <c r="R314" s="190"/>
      <c r="S314" s="190"/>
      <c r="T314" s="190"/>
      <c r="U314" s="190"/>
      <c r="V314" s="190"/>
      <c r="W314" s="190"/>
      <c r="X314" s="190"/>
      <c r="Y314" s="190"/>
      <c r="Z314" s="190"/>
      <c r="AA314" s="190"/>
      <c r="AB314" s="190"/>
      <c r="AC314" s="190"/>
      <c r="AD314" s="190"/>
      <c r="AE314" s="190"/>
    </row>
    <row r="315" spans="1:31" ht="26.25" customHeight="1">
      <c r="A315" s="190"/>
      <c r="B315" s="190"/>
      <c r="C315" s="190"/>
      <c r="D315" s="190"/>
      <c r="E315" s="190"/>
      <c r="F315" s="190"/>
      <c r="G315" s="190"/>
      <c r="H315" s="190"/>
      <c r="I315" s="190"/>
      <c r="J315" s="190"/>
      <c r="K315" s="190"/>
      <c r="L315" s="190"/>
      <c r="M315" s="190"/>
      <c r="N315" s="190"/>
      <c r="O315" s="190"/>
      <c r="P315" s="190"/>
      <c r="Q315" s="190"/>
      <c r="R315" s="190"/>
      <c r="S315" s="190"/>
      <c r="T315" s="190"/>
      <c r="U315" s="190"/>
      <c r="V315" s="190"/>
      <c r="W315" s="190"/>
      <c r="X315" s="190"/>
      <c r="Y315" s="190"/>
      <c r="Z315" s="190"/>
      <c r="AA315" s="190"/>
      <c r="AB315" s="190"/>
      <c r="AC315" s="190"/>
      <c r="AD315" s="190"/>
      <c r="AE315" s="190"/>
    </row>
    <row r="316" spans="1:31" ht="26.25" customHeight="1">
      <c r="A316" s="190"/>
      <c r="B316" s="190"/>
      <c r="C316" s="190"/>
      <c r="D316" s="190"/>
      <c r="E316" s="190"/>
      <c r="F316" s="190"/>
      <c r="G316" s="190"/>
      <c r="H316" s="190"/>
      <c r="I316" s="190"/>
      <c r="J316" s="190"/>
      <c r="K316" s="190"/>
      <c r="L316" s="190"/>
      <c r="M316" s="190"/>
      <c r="N316" s="190"/>
      <c r="O316" s="190"/>
      <c r="P316" s="190"/>
      <c r="Q316" s="190"/>
      <c r="R316" s="190"/>
      <c r="S316" s="190"/>
      <c r="T316" s="190"/>
      <c r="U316" s="190"/>
      <c r="V316" s="190"/>
      <c r="W316" s="190"/>
      <c r="X316" s="190"/>
      <c r="Y316" s="190"/>
      <c r="Z316" s="190"/>
      <c r="AA316" s="190"/>
      <c r="AB316" s="190"/>
      <c r="AC316" s="190"/>
      <c r="AD316" s="190"/>
      <c r="AE316" s="190"/>
    </row>
    <row r="317" spans="1:31" ht="26.25" customHeight="1">
      <c r="A317" s="190"/>
      <c r="B317" s="190"/>
      <c r="C317" s="190"/>
      <c r="D317" s="190"/>
      <c r="E317" s="190"/>
      <c r="F317" s="190"/>
      <c r="G317" s="190"/>
      <c r="H317" s="190"/>
      <c r="I317" s="190"/>
      <c r="J317" s="190"/>
      <c r="K317" s="190"/>
      <c r="L317" s="190"/>
      <c r="M317" s="190"/>
      <c r="N317" s="190"/>
      <c r="O317" s="190"/>
      <c r="P317" s="190"/>
      <c r="Q317" s="190"/>
      <c r="R317" s="190"/>
      <c r="S317" s="190"/>
      <c r="T317" s="190"/>
      <c r="U317" s="190"/>
      <c r="V317" s="190"/>
      <c r="W317" s="190"/>
      <c r="X317" s="190"/>
      <c r="Y317" s="190"/>
      <c r="Z317" s="190"/>
      <c r="AA317" s="190"/>
      <c r="AB317" s="190"/>
      <c r="AC317" s="190"/>
      <c r="AD317" s="190"/>
      <c r="AE317" s="190"/>
    </row>
    <row r="318" spans="1:31" ht="26.25" customHeight="1">
      <c r="A318" s="190"/>
      <c r="B318" s="190"/>
      <c r="C318" s="190"/>
      <c r="D318" s="190"/>
      <c r="E318" s="190"/>
      <c r="F318" s="190"/>
      <c r="G318" s="190"/>
      <c r="H318" s="190"/>
      <c r="I318" s="190"/>
      <c r="J318" s="190"/>
      <c r="K318" s="190"/>
      <c r="L318" s="190"/>
      <c r="M318" s="190"/>
      <c r="N318" s="190"/>
      <c r="O318" s="190"/>
      <c r="P318" s="190"/>
      <c r="Q318" s="190"/>
      <c r="R318" s="190"/>
      <c r="S318" s="190"/>
      <c r="T318" s="190"/>
      <c r="U318" s="190"/>
      <c r="V318" s="190"/>
      <c r="W318" s="190"/>
      <c r="X318" s="190"/>
      <c r="Y318" s="190"/>
      <c r="Z318" s="190"/>
      <c r="AA318" s="190"/>
      <c r="AB318" s="190"/>
      <c r="AC318" s="190"/>
      <c r="AD318" s="190"/>
      <c r="AE318" s="190"/>
    </row>
    <row r="319" spans="1:31" ht="26.25" customHeight="1">
      <c r="A319" s="190"/>
      <c r="B319" s="190"/>
      <c r="C319" s="190"/>
      <c r="D319" s="190"/>
      <c r="E319" s="190"/>
      <c r="F319" s="190"/>
      <c r="G319" s="190"/>
      <c r="H319" s="190"/>
      <c r="I319" s="190"/>
      <c r="J319" s="190"/>
      <c r="K319" s="190"/>
      <c r="L319" s="190"/>
      <c r="M319" s="190"/>
      <c r="N319" s="190"/>
      <c r="O319" s="190"/>
      <c r="P319" s="190"/>
      <c r="Q319" s="190"/>
      <c r="R319" s="190"/>
      <c r="S319" s="190"/>
      <c r="T319" s="190"/>
      <c r="U319" s="190"/>
      <c r="V319" s="190"/>
      <c r="W319" s="190"/>
      <c r="X319" s="190"/>
      <c r="Y319" s="190"/>
      <c r="Z319" s="190"/>
      <c r="AA319" s="190"/>
      <c r="AB319" s="190"/>
      <c r="AC319" s="190"/>
      <c r="AD319" s="190"/>
      <c r="AE319" s="190"/>
    </row>
    <row r="320" spans="1:31" ht="26.25" customHeight="1">
      <c r="A320" s="190"/>
      <c r="B320" s="190"/>
      <c r="C320" s="190"/>
      <c r="D320" s="190"/>
      <c r="E320" s="190"/>
      <c r="F320" s="190"/>
      <c r="G320" s="190"/>
      <c r="H320" s="190"/>
      <c r="I320" s="190"/>
      <c r="J320" s="190"/>
      <c r="K320" s="190"/>
      <c r="L320" s="190"/>
      <c r="M320" s="190"/>
      <c r="N320" s="190"/>
      <c r="O320" s="190"/>
      <c r="P320" s="190"/>
      <c r="Q320" s="190"/>
      <c r="R320" s="190"/>
      <c r="S320" s="190"/>
      <c r="T320" s="190"/>
      <c r="U320" s="190"/>
      <c r="V320" s="190"/>
      <c r="W320" s="190"/>
      <c r="X320" s="190"/>
      <c r="Y320" s="190"/>
      <c r="Z320" s="190"/>
      <c r="AA320" s="190"/>
      <c r="AB320" s="190"/>
      <c r="AC320" s="190"/>
      <c r="AD320" s="190"/>
      <c r="AE320" s="190"/>
    </row>
    <row r="321" spans="1:31" ht="26.25" customHeight="1">
      <c r="A321" s="190"/>
      <c r="B321" s="190"/>
      <c r="C321" s="190"/>
      <c r="D321" s="190"/>
      <c r="E321" s="190"/>
      <c r="F321" s="190"/>
      <c r="G321" s="190"/>
      <c r="H321" s="190"/>
      <c r="I321" s="190"/>
      <c r="J321" s="190"/>
      <c r="K321" s="190"/>
      <c r="L321" s="190"/>
      <c r="M321" s="190"/>
      <c r="N321" s="190"/>
      <c r="O321" s="190"/>
      <c r="P321" s="190"/>
      <c r="Q321" s="190"/>
      <c r="R321" s="190"/>
      <c r="S321" s="190"/>
      <c r="T321" s="190"/>
      <c r="U321" s="190"/>
      <c r="V321" s="190"/>
      <c r="W321" s="190"/>
      <c r="X321" s="190"/>
      <c r="Y321" s="190"/>
      <c r="Z321" s="190"/>
      <c r="AA321" s="190"/>
      <c r="AB321" s="190"/>
      <c r="AC321" s="190"/>
      <c r="AD321" s="190"/>
      <c r="AE321" s="190"/>
    </row>
    <row r="322" spans="1:31" ht="26.25" customHeight="1">
      <c r="A322" s="190"/>
      <c r="B322" s="190"/>
      <c r="C322" s="190"/>
      <c r="D322" s="190"/>
      <c r="E322" s="190"/>
      <c r="F322" s="190"/>
      <c r="G322" s="190"/>
      <c r="H322" s="190"/>
      <c r="I322" s="190"/>
      <c r="J322" s="190"/>
      <c r="K322" s="190"/>
      <c r="L322" s="190"/>
      <c r="M322" s="190"/>
      <c r="N322" s="190"/>
      <c r="O322" s="190"/>
      <c r="P322" s="190"/>
      <c r="Q322" s="190"/>
      <c r="R322" s="190"/>
      <c r="S322" s="190"/>
      <c r="T322" s="190"/>
      <c r="U322" s="190"/>
      <c r="V322" s="190"/>
      <c r="W322" s="190"/>
      <c r="X322" s="190"/>
      <c r="Y322" s="190"/>
      <c r="Z322" s="190"/>
      <c r="AA322" s="190"/>
      <c r="AB322" s="190"/>
      <c r="AC322" s="190"/>
      <c r="AD322" s="190"/>
      <c r="AE322" s="190"/>
    </row>
    <row r="323" spans="1:31" ht="26.25" customHeight="1">
      <c r="A323" s="190"/>
      <c r="B323" s="190"/>
      <c r="C323" s="190"/>
      <c r="D323" s="190"/>
      <c r="E323" s="190"/>
      <c r="F323" s="190"/>
      <c r="G323" s="190"/>
      <c r="H323" s="190"/>
      <c r="I323" s="190"/>
      <c r="J323" s="190"/>
      <c r="K323" s="190"/>
      <c r="L323" s="190"/>
      <c r="M323" s="190"/>
      <c r="N323" s="190"/>
      <c r="O323" s="190"/>
      <c r="P323" s="190"/>
      <c r="Q323" s="190"/>
      <c r="R323" s="190"/>
      <c r="S323" s="190"/>
      <c r="T323" s="190"/>
      <c r="U323" s="190"/>
      <c r="V323" s="190"/>
      <c r="W323" s="190"/>
      <c r="X323" s="190"/>
      <c r="Y323" s="190"/>
      <c r="Z323" s="190"/>
      <c r="AA323" s="190"/>
      <c r="AB323" s="190"/>
      <c r="AC323" s="190"/>
      <c r="AD323" s="190"/>
      <c r="AE323" s="190"/>
    </row>
    <row r="324" spans="1:31" ht="26.25" customHeight="1">
      <c r="A324" s="190"/>
      <c r="B324" s="190"/>
      <c r="C324" s="190"/>
      <c r="D324" s="190"/>
      <c r="E324" s="190"/>
      <c r="F324" s="190"/>
      <c r="G324" s="190"/>
      <c r="H324" s="190"/>
      <c r="I324" s="190"/>
      <c r="J324" s="190"/>
      <c r="K324" s="190"/>
      <c r="L324" s="190"/>
      <c r="M324" s="190"/>
      <c r="N324" s="190"/>
      <c r="O324" s="190"/>
      <c r="P324" s="190"/>
      <c r="Q324" s="190"/>
      <c r="R324" s="190"/>
      <c r="S324" s="190"/>
      <c r="T324" s="190"/>
      <c r="U324" s="190"/>
      <c r="V324" s="190"/>
      <c r="W324" s="190"/>
      <c r="X324" s="190"/>
      <c r="Y324" s="190"/>
      <c r="Z324" s="190"/>
      <c r="AA324" s="190"/>
      <c r="AB324" s="190"/>
      <c r="AC324" s="190"/>
      <c r="AD324" s="190"/>
      <c r="AE324" s="190"/>
    </row>
    <row r="325" spans="1:31" ht="26.25" customHeight="1">
      <c r="A325" s="190"/>
      <c r="B325" s="190"/>
      <c r="C325" s="190"/>
      <c r="D325" s="190"/>
      <c r="E325" s="190"/>
      <c r="F325" s="190"/>
      <c r="G325" s="190"/>
      <c r="H325" s="190"/>
      <c r="I325" s="190"/>
      <c r="J325" s="190"/>
      <c r="K325" s="190"/>
      <c r="L325" s="190"/>
      <c r="M325" s="190"/>
      <c r="N325" s="190"/>
      <c r="O325" s="190"/>
      <c r="P325" s="190"/>
      <c r="Q325" s="190"/>
      <c r="R325" s="190"/>
      <c r="S325" s="190"/>
      <c r="T325" s="190"/>
      <c r="U325" s="190"/>
      <c r="V325" s="190"/>
      <c r="W325" s="190"/>
      <c r="X325" s="190"/>
      <c r="Y325" s="190"/>
      <c r="Z325" s="190"/>
      <c r="AA325" s="190"/>
      <c r="AB325" s="190"/>
      <c r="AC325" s="190"/>
      <c r="AD325" s="190"/>
      <c r="AE325" s="190"/>
    </row>
    <row r="326" spans="1:31" ht="26.25" customHeight="1">
      <c r="A326" s="190"/>
      <c r="B326" s="190"/>
      <c r="C326" s="190"/>
      <c r="D326" s="190"/>
      <c r="E326" s="190"/>
      <c r="F326" s="190"/>
      <c r="G326" s="190"/>
      <c r="H326" s="190"/>
      <c r="I326" s="190"/>
      <c r="J326" s="190"/>
      <c r="K326" s="190"/>
      <c r="L326" s="190"/>
      <c r="M326" s="190"/>
      <c r="N326" s="190"/>
      <c r="O326" s="190"/>
      <c r="P326" s="190"/>
      <c r="Q326" s="190"/>
      <c r="R326" s="190"/>
      <c r="S326" s="190"/>
      <c r="T326" s="190"/>
      <c r="U326" s="190"/>
      <c r="V326" s="190"/>
      <c r="W326" s="190"/>
      <c r="X326" s="190"/>
      <c r="Y326" s="190"/>
      <c r="Z326" s="190"/>
      <c r="AA326" s="190"/>
      <c r="AB326" s="190"/>
      <c r="AC326" s="190"/>
      <c r="AD326" s="190"/>
      <c r="AE326" s="190"/>
    </row>
    <row r="327" spans="1:31" ht="26.25" customHeight="1">
      <c r="A327" s="190"/>
      <c r="B327" s="190"/>
      <c r="C327" s="190"/>
      <c r="D327" s="190"/>
      <c r="E327" s="190"/>
      <c r="F327" s="190"/>
      <c r="G327" s="190"/>
      <c r="H327" s="190"/>
      <c r="I327" s="190"/>
      <c r="J327" s="190"/>
      <c r="K327" s="190"/>
      <c r="L327" s="190"/>
      <c r="M327" s="190"/>
      <c r="N327" s="190"/>
      <c r="O327" s="190"/>
      <c r="P327" s="190"/>
      <c r="Q327" s="190"/>
      <c r="R327" s="190"/>
      <c r="S327" s="190"/>
      <c r="T327" s="190"/>
      <c r="U327" s="190"/>
      <c r="V327" s="190"/>
      <c r="W327" s="190"/>
      <c r="X327" s="190"/>
      <c r="Y327" s="190"/>
      <c r="Z327" s="190"/>
      <c r="AA327" s="190"/>
      <c r="AB327" s="190"/>
      <c r="AC327" s="190"/>
      <c r="AD327" s="190"/>
      <c r="AE327" s="190"/>
    </row>
    <row r="328" spans="1:31" ht="26.25" customHeight="1">
      <c r="A328" s="190"/>
      <c r="B328" s="190"/>
      <c r="C328" s="190"/>
      <c r="D328" s="190"/>
      <c r="E328" s="190"/>
      <c r="F328" s="190"/>
      <c r="G328" s="190"/>
      <c r="H328" s="190"/>
      <c r="I328" s="190"/>
      <c r="J328" s="190"/>
      <c r="K328" s="190"/>
      <c r="L328" s="190"/>
      <c r="M328" s="190"/>
      <c r="N328" s="190"/>
      <c r="O328" s="190"/>
      <c r="P328" s="190"/>
      <c r="Q328" s="190"/>
      <c r="R328" s="190"/>
      <c r="S328" s="190"/>
      <c r="T328" s="190"/>
      <c r="U328" s="190"/>
      <c r="V328" s="190"/>
      <c r="W328" s="190"/>
      <c r="X328" s="190"/>
      <c r="Y328" s="190"/>
      <c r="Z328" s="190"/>
      <c r="AA328" s="190"/>
      <c r="AB328" s="190"/>
      <c r="AC328" s="190"/>
      <c r="AD328" s="190"/>
      <c r="AE328" s="190"/>
    </row>
    <row r="329" spans="1:31" ht="26.25" customHeight="1">
      <c r="A329" s="190"/>
      <c r="B329" s="190"/>
      <c r="C329" s="190"/>
      <c r="D329" s="190"/>
      <c r="E329" s="190"/>
      <c r="F329" s="190"/>
      <c r="G329" s="190"/>
      <c r="H329" s="190"/>
      <c r="I329" s="190"/>
      <c r="J329" s="190"/>
      <c r="K329" s="190"/>
      <c r="L329" s="190"/>
      <c r="M329" s="190"/>
      <c r="N329" s="190"/>
      <c r="O329" s="190"/>
      <c r="P329" s="190"/>
      <c r="Q329" s="190"/>
      <c r="R329" s="190"/>
      <c r="S329" s="190"/>
      <c r="T329" s="190"/>
      <c r="U329" s="190"/>
      <c r="V329" s="190"/>
      <c r="W329" s="190"/>
      <c r="X329" s="190"/>
      <c r="Y329" s="190"/>
      <c r="Z329" s="190"/>
      <c r="AA329" s="190"/>
      <c r="AB329" s="190"/>
      <c r="AC329" s="190"/>
      <c r="AD329" s="190"/>
      <c r="AE329" s="190"/>
    </row>
    <row r="330" spans="1:31" ht="26.25" customHeight="1">
      <c r="A330" s="190"/>
      <c r="B330" s="190"/>
      <c r="C330" s="190"/>
      <c r="D330" s="190"/>
      <c r="E330" s="190"/>
      <c r="F330" s="190"/>
      <c r="G330" s="190"/>
      <c r="H330" s="190"/>
      <c r="I330" s="190"/>
      <c r="J330" s="190"/>
      <c r="K330" s="190"/>
      <c r="L330" s="190"/>
      <c r="M330" s="190"/>
      <c r="N330" s="190"/>
      <c r="O330" s="190"/>
      <c r="P330" s="190"/>
      <c r="Q330" s="190"/>
      <c r="R330" s="190"/>
      <c r="S330" s="190"/>
      <c r="T330" s="190"/>
      <c r="U330" s="190"/>
      <c r="V330" s="190"/>
      <c r="W330" s="190"/>
      <c r="X330" s="190"/>
      <c r="Y330" s="190"/>
      <c r="Z330" s="190"/>
      <c r="AA330" s="190"/>
      <c r="AB330" s="190"/>
      <c r="AC330" s="190"/>
      <c r="AD330" s="190"/>
      <c r="AE330" s="190"/>
    </row>
    <row r="331" spans="1:31" ht="26.25" customHeight="1">
      <c r="A331" s="190"/>
      <c r="B331" s="190"/>
      <c r="C331" s="190"/>
      <c r="D331" s="190"/>
      <c r="E331" s="190"/>
      <c r="F331" s="190"/>
      <c r="G331" s="190"/>
      <c r="H331" s="190"/>
      <c r="I331" s="190"/>
      <c r="J331" s="190"/>
      <c r="K331" s="190"/>
      <c r="L331" s="190"/>
      <c r="M331" s="190"/>
      <c r="N331" s="190"/>
      <c r="O331" s="190"/>
      <c r="P331" s="190"/>
      <c r="Q331" s="190"/>
      <c r="R331" s="190"/>
      <c r="S331" s="190"/>
      <c r="T331" s="190"/>
      <c r="U331" s="190"/>
      <c r="V331" s="190"/>
      <c r="W331" s="190"/>
      <c r="X331" s="190"/>
      <c r="Y331" s="190"/>
      <c r="Z331" s="190"/>
      <c r="AA331" s="190"/>
      <c r="AB331" s="190"/>
      <c r="AC331" s="190"/>
      <c r="AD331" s="190"/>
      <c r="AE331" s="190"/>
    </row>
    <row r="332" spans="1:31" ht="26.25" customHeight="1">
      <c r="A332" s="190"/>
      <c r="B332" s="190"/>
      <c r="C332" s="190"/>
      <c r="D332" s="190"/>
      <c r="E332" s="190"/>
      <c r="F332" s="190"/>
      <c r="G332" s="190"/>
      <c r="H332" s="190"/>
      <c r="I332" s="190"/>
      <c r="J332" s="190"/>
      <c r="K332" s="190"/>
      <c r="L332" s="190"/>
      <c r="M332" s="190"/>
      <c r="N332" s="190"/>
      <c r="O332" s="190"/>
      <c r="P332" s="190"/>
      <c r="Q332" s="190"/>
      <c r="R332" s="190"/>
      <c r="S332" s="190"/>
      <c r="T332" s="190"/>
      <c r="U332" s="190"/>
      <c r="V332" s="190"/>
      <c r="W332" s="190"/>
      <c r="X332" s="190"/>
      <c r="Y332" s="190"/>
      <c r="Z332" s="190"/>
      <c r="AA332" s="190"/>
      <c r="AB332" s="190"/>
      <c r="AC332" s="190"/>
      <c r="AD332" s="190"/>
      <c r="AE332" s="190"/>
    </row>
    <row r="333" spans="1:31" ht="26.25" customHeight="1">
      <c r="A333" s="190"/>
      <c r="B333" s="190"/>
      <c r="C333" s="190"/>
      <c r="D333" s="190"/>
      <c r="E333" s="190"/>
      <c r="F333" s="190"/>
      <c r="G333" s="190"/>
      <c r="H333" s="190"/>
      <c r="I333" s="190"/>
      <c r="J333" s="190"/>
      <c r="K333" s="190"/>
      <c r="L333" s="190"/>
      <c r="M333" s="190"/>
      <c r="N333" s="190"/>
      <c r="O333" s="190"/>
      <c r="P333" s="190"/>
      <c r="Q333" s="190"/>
      <c r="R333" s="190"/>
      <c r="S333" s="190"/>
      <c r="T333" s="190"/>
      <c r="U333" s="190"/>
      <c r="V333" s="190"/>
      <c r="W333" s="190"/>
      <c r="X333" s="190"/>
      <c r="Y333" s="190"/>
      <c r="Z333" s="190"/>
      <c r="AA333" s="190"/>
      <c r="AB333" s="190"/>
      <c r="AC333" s="190"/>
      <c r="AD333" s="190"/>
      <c r="AE333" s="190"/>
    </row>
    <row r="334" spans="1:31" ht="26.25" customHeight="1">
      <c r="A334" s="190"/>
      <c r="B334" s="190"/>
      <c r="C334" s="190"/>
      <c r="D334" s="190"/>
      <c r="E334" s="190"/>
      <c r="F334" s="190"/>
      <c r="G334" s="190"/>
      <c r="H334" s="190"/>
      <c r="I334" s="190"/>
      <c r="J334" s="190"/>
      <c r="K334" s="190"/>
      <c r="L334" s="190"/>
      <c r="M334" s="190"/>
      <c r="N334" s="190"/>
      <c r="O334" s="190"/>
      <c r="P334" s="190"/>
      <c r="Q334" s="190"/>
      <c r="R334" s="190"/>
      <c r="S334" s="190"/>
      <c r="T334" s="190"/>
      <c r="U334" s="190"/>
      <c r="V334" s="190"/>
      <c r="W334" s="190"/>
      <c r="X334" s="190"/>
      <c r="Y334" s="190"/>
      <c r="Z334" s="190"/>
      <c r="AA334" s="190"/>
      <c r="AB334" s="190"/>
      <c r="AC334" s="190"/>
      <c r="AD334" s="190"/>
      <c r="AE334" s="190"/>
    </row>
    <row r="335" spans="1:31" ht="26.25" customHeight="1">
      <c r="A335" s="190"/>
      <c r="B335" s="190"/>
      <c r="C335" s="190"/>
      <c r="D335" s="190"/>
      <c r="E335" s="190"/>
      <c r="F335" s="190"/>
      <c r="G335" s="190"/>
      <c r="H335" s="190"/>
      <c r="I335" s="190"/>
      <c r="J335" s="190"/>
      <c r="K335" s="190"/>
      <c r="L335" s="190"/>
      <c r="M335" s="190"/>
      <c r="N335" s="190"/>
      <c r="O335" s="190"/>
      <c r="P335" s="190"/>
      <c r="Q335" s="190"/>
      <c r="R335" s="190"/>
      <c r="S335" s="190"/>
      <c r="T335" s="190"/>
      <c r="U335" s="190"/>
      <c r="V335" s="190"/>
      <c r="W335" s="190"/>
      <c r="X335" s="190"/>
      <c r="Y335" s="190"/>
      <c r="Z335" s="190"/>
      <c r="AA335" s="190"/>
      <c r="AB335" s="190"/>
      <c r="AC335" s="190"/>
      <c r="AD335" s="190"/>
      <c r="AE335" s="190"/>
    </row>
    <row r="336" spans="1:31" ht="26.25" customHeight="1">
      <c r="A336" s="190"/>
      <c r="B336" s="190"/>
      <c r="C336" s="190"/>
      <c r="D336" s="190"/>
      <c r="E336" s="190"/>
      <c r="F336" s="190"/>
      <c r="G336" s="190"/>
      <c r="H336" s="190"/>
      <c r="I336" s="190"/>
      <c r="J336" s="190"/>
      <c r="K336" s="190"/>
      <c r="L336" s="190"/>
      <c r="M336" s="190"/>
      <c r="N336" s="190"/>
      <c r="O336" s="190"/>
      <c r="P336" s="190"/>
      <c r="Q336" s="190"/>
      <c r="R336" s="190"/>
      <c r="S336" s="190"/>
      <c r="T336" s="190"/>
      <c r="U336" s="190"/>
      <c r="V336" s="190"/>
      <c r="W336" s="190"/>
      <c r="X336" s="190"/>
      <c r="Y336" s="190"/>
      <c r="Z336" s="190"/>
      <c r="AA336" s="190"/>
      <c r="AB336" s="190"/>
      <c r="AC336" s="190"/>
      <c r="AD336" s="190"/>
      <c r="AE336" s="190"/>
    </row>
    <row r="337" spans="1:31" ht="26.25" customHeight="1">
      <c r="A337" s="190"/>
      <c r="B337" s="190"/>
      <c r="C337" s="190"/>
      <c r="D337" s="190"/>
      <c r="E337" s="190"/>
      <c r="F337" s="190"/>
      <c r="G337" s="190"/>
      <c r="H337" s="190"/>
      <c r="I337" s="190"/>
      <c r="J337" s="190"/>
      <c r="K337" s="190"/>
      <c r="L337" s="190"/>
      <c r="M337" s="190"/>
      <c r="N337" s="190"/>
      <c r="O337" s="190"/>
      <c r="P337" s="190"/>
      <c r="Q337" s="190"/>
      <c r="R337" s="190"/>
      <c r="S337" s="190"/>
      <c r="T337" s="190"/>
      <c r="U337" s="190"/>
      <c r="V337" s="190"/>
      <c r="W337" s="190"/>
      <c r="X337" s="190"/>
      <c r="Y337" s="190"/>
      <c r="Z337" s="190"/>
      <c r="AA337" s="190"/>
      <c r="AB337" s="190"/>
      <c r="AC337" s="190"/>
      <c r="AD337" s="190"/>
      <c r="AE337" s="190"/>
    </row>
    <row r="338" spans="1:31" ht="26.25" customHeight="1">
      <c r="A338" s="190"/>
      <c r="B338" s="190"/>
      <c r="C338" s="190"/>
      <c r="D338" s="190"/>
      <c r="E338" s="190"/>
      <c r="F338" s="190"/>
      <c r="G338" s="190"/>
      <c r="H338" s="190"/>
      <c r="I338" s="190"/>
      <c r="J338" s="190"/>
      <c r="K338" s="190"/>
      <c r="L338" s="190"/>
      <c r="M338" s="190"/>
      <c r="N338" s="190"/>
      <c r="O338" s="190"/>
      <c r="P338" s="190"/>
      <c r="Q338" s="190"/>
      <c r="R338" s="190"/>
      <c r="S338" s="190"/>
      <c r="T338" s="190"/>
      <c r="U338" s="190"/>
      <c r="V338" s="190"/>
      <c r="W338" s="190"/>
      <c r="X338" s="190"/>
      <c r="Y338" s="190"/>
      <c r="Z338" s="190"/>
      <c r="AA338" s="190"/>
      <c r="AB338" s="190"/>
      <c r="AC338" s="190"/>
      <c r="AD338" s="190"/>
      <c r="AE338" s="190"/>
    </row>
    <row r="339" spans="1:31" ht="26.25" customHeight="1">
      <c r="A339" s="190"/>
      <c r="B339" s="190"/>
      <c r="C339" s="190"/>
      <c r="D339" s="190"/>
      <c r="E339" s="190"/>
      <c r="F339" s="190"/>
      <c r="G339" s="190"/>
      <c r="H339" s="190"/>
      <c r="I339" s="190"/>
      <c r="J339" s="190"/>
      <c r="K339" s="190"/>
      <c r="L339" s="190"/>
      <c r="M339" s="190"/>
      <c r="N339" s="190"/>
      <c r="O339" s="190"/>
      <c r="P339" s="190"/>
      <c r="Q339" s="190"/>
      <c r="R339" s="190"/>
      <c r="S339" s="190"/>
      <c r="T339" s="190"/>
      <c r="U339" s="190"/>
      <c r="V339" s="190"/>
      <c r="W339" s="190"/>
      <c r="X339" s="190"/>
      <c r="Y339" s="190"/>
      <c r="Z339" s="190"/>
      <c r="AA339" s="190"/>
      <c r="AB339" s="190"/>
      <c r="AC339" s="190"/>
      <c r="AD339" s="190"/>
      <c r="AE339" s="190"/>
    </row>
    <row r="340" spans="1:31" ht="26.25" customHeight="1">
      <c r="A340" s="190"/>
      <c r="B340" s="190"/>
      <c r="C340" s="190"/>
      <c r="D340" s="190"/>
      <c r="E340" s="190"/>
      <c r="F340" s="190"/>
      <c r="G340" s="190"/>
      <c r="H340" s="190"/>
      <c r="I340" s="190"/>
      <c r="J340" s="190"/>
      <c r="K340" s="190"/>
      <c r="L340" s="190"/>
      <c r="M340" s="190"/>
      <c r="N340" s="190"/>
      <c r="O340" s="190"/>
      <c r="P340" s="190"/>
      <c r="Q340" s="190"/>
      <c r="R340" s="190"/>
      <c r="S340" s="190"/>
      <c r="T340" s="190"/>
      <c r="U340" s="190"/>
      <c r="V340" s="190"/>
      <c r="W340" s="190"/>
      <c r="X340" s="190"/>
      <c r="Y340" s="190"/>
      <c r="Z340" s="190"/>
      <c r="AA340" s="190"/>
      <c r="AB340" s="190"/>
      <c r="AC340" s="190"/>
      <c r="AD340" s="190"/>
      <c r="AE340" s="190"/>
    </row>
    <row r="341" spans="1:31" ht="26.25" customHeight="1">
      <c r="A341" s="190"/>
      <c r="B341" s="190"/>
      <c r="C341" s="190"/>
      <c r="D341" s="190"/>
      <c r="E341" s="190"/>
      <c r="F341" s="190"/>
      <c r="G341" s="190"/>
      <c r="H341" s="190"/>
      <c r="I341" s="190"/>
      <c r="J341" s="190"/>
      <c r="K341" s="190"/>
      <c r="L341" s="190"/>
      <c r="M341" s="190"/>
      <c r="N341" s="190"/>
      <c r="O341" s="190"/>
      <c r="P341" s="190"/>
      <c r="Q341" s="190"/>
      <c r="R341" s="190"/>
      <c r="S341" s="190"/>
      <c r="T341" s="190"/>
      <c r="U341" s="190"/>
      <c r="V341" s="190"/>
      <c r="W341" s="190"/>
      <c r="X341" s="190"/>
      <c r="Y341" s="190"/>
      <c r="Z341" s="190"/>
      <c r="AA341" s="190"/>
      <c r="AB341" s="190"/>
      <c r="AC341" s="190"/>
      <c r="AD341" s="190"/>
      <c r="AE341" s="190"/>
    </row>
    <row r="342" spans="1:31" ht="26.25" customHeight="1">
      <c r="A342" s="190"/>
      <c r="B342" s="190"/>
      <c r="C342" s="190"/>
      <c r="D342" s="190"/>
      <c r="E342" s="190"/>
      <c r="F342" s="190"/>
      <c r="G342" s="190"/>
      <c r="H342" s="190"/>
      <c r="I342" s="190"/>
      <c r="J342" s="190"/>
      <c r="K342" s="190"/>
      <c r="L342" s="190"/>
      <c r="M342" s="190"/>
      <c r="N342" s="190"/>
      <c r="O342" s="190"/>
      <c r="P342" s="190"/>
      <c r="Q342" s="190"/>
      <c r="R342" s="190"/>
      <c r="S342" s="190"/>
      <c r="T342" s="190"/>
      <c r="U342" s="190"/>
      <c r="V342" s="190"/>
      <c r="W342" s="190"/>
      <c r="X342" s="190"/>
      <c r="Y342" s="190"/>
      <c r="Z342" s="190"/>
      <c r="AA342" s="190"/>
      <c r="AB342" s="190"/>
      <c r="AC342" s="190"/>
      <c r="AD342" s="190"/>
      <c r="AE342" s="190"/>
    </row>
    <row r="343" spans="1:31" ht="26.25" customHeight="1">
      <c r="A343" s="190"/>
      <c r="B343" s="190"/>
      <c r="C343" s="190"/>
      <c r="D343" s="190"/>
      <c r="E343" s="190"/>
      <c r="F343" s="190"/>
      <c r="G343" s="190"/>
      <c r="H343" s="190"/>
      <c r="I343" s="190"/>
      <c r="J343" s="190"/>
      <c r="K343" s="190"/>
      <c r="L343" s="190"/>
      <c r="M343" s="190"/>
      <c r="N343" s="190"/>
      <c r="O343" s="190"/>
      <c r="P343" s="190"/>
      <c r="Q343" s="190"/>
      <c r="R343" s="190"/>
      <c r="S343" s="190"/>
      <c r="T343" s="190"/>
      <c r="U343" s="190"/>
      <c r="V343" s="190"/>
      <c r="W343" s="190"/>
      <c r="X343" s="190"/>
      <c r="Y343" s="190"/>
      <c r="Z343" s="190"/>
      <c r="AA343" s="190"/>
      <c r="AB343" s="190"/>
      <c r="AC343" s="190"/>
      <c r="AD343" s="190"/>
      <c r="AE343" s="190"/>
    </row>
    <row r="344" spans="1:31" ht="26.25" customHeight="1">
      <c r="A344" s="190"/>
      <c r="B344" s="190"/>
      <c r="C344" s="190"/>
      <c r="D344" s="190"/>
      <c r="E344" s="190"/>
      <c r="F344" s="190"/>
      <c r="G344" s="190"/>
      <c r="H344" s="190"/>
      <c r="I344" s="190"/>
      <c r="J344" s="190"/>
      <c r="K344" s="190"/>
      <c r="L344" s="190"/>
      <c r="M344" s="190"/>
      <c r="N344" s="190"/>
      <c r="O344" s="190"/>
      <c r="P344" s="190"/>
      <c r="Q344" s="190"/>
      <c r="R344" s="190"/>
      <c r="S344" s="190"/>
      <c r="T344" s="190"/>
      <c r="U344" s="190"/>
      <c r="V344" s="190"/>
      <c r="W344" s="190"/>
      <c r="X344" s="190"/>
      <c r="Y344" s="190"/>
      <c r="Z344" s="190"/>
      <c r="AA344" s="190"/>
      <c r="AB344" s="190"/>
      <c r="AC344" s="190"/>
      <c r="AD344" s="190"/>
      <c r="AE344" s="190"/>
    </row>
    <row r="345" spans="1:31" ht="26.25" customHeight="1">
      <c r="A345" s="190"/>
      <c r="B345" s="190"/>
      <c r="C345" s="190"/>
      <c r="D345" s="190"/>
      <c r="E345" s="190"/>
      <c r="F345" s="190"/>
      <c r="G345" s="190"/>
      <c r="H345" s="190"/>
      <c r="I345" s="190"/>
      <c r="J345" s="190"/>
      <c r="K345" s="190"/>
      <c r="L345" s="190"/>
      <c r="M345" s="190"/>
      <c r="N345" s="190"/>
      <c r="O345" s="190"/>
      <c r="P345" s="190"/>
      <c r="Q345" s="190"/>
      <c r="R345" s="190"/>
      <c r="S345" s="190"/>
      <c r="T345" s="190"/>
      <c r="U345" s="190"/>
      <c r="V345" s="190"/>
      <c r="W345" s="190"/>
      <c r="X345" s="190"/>
      <c r="Y345" s="190"/>
      <c r="Z345" s="190"/>
      <c r="AA345" s="190"/>
      <c r="AB345" s="190"/>
      <c r="AC345" s="190"/>
      <c r="AD345" s="190"/>
      <c r="AE345" s="190"/>
    </row>
    <row r="346" spans="1:31" ht="26.25" customHeight="1">
      <c r="A346" s="190"/>
      <c r="B346" s="190"/>
      <c r="C346" s="190"/>
      <c r="D346" s="190"/>
      <c r="E346" s="190"/>
      <c r="F346" s="190"/>
      <c r="G346" s="190"/>
      <c r="H346" s="190"/>
      <c r="I346" s="190"/>
      <c r="J346" s="190"/>
      <c r="K346" s="190"/>
      <c r="L346" s="190"/>
      <c r="M346" s="190"/>
      <c r="N346" s="190"/>
      <c r="O346" s="190"/>
      <c r="P346" s="190"/>
      <c r="Q346" s="190"/>
      <c r="R346" s="190"/>
      <c r="S346" s="190"/>
      <c r="T346" s="190"/>
      <c r="U346" s="190"/>
      <c r="V346" s="190"/>
      <c r="W346" s="190"/>
      <c r="X346" s="190"/>
      <c r="Y346" s="190"/>
      <c r="Z346" s="190"/>
      <c r="AA346" s="190"/>
      <c r="AB346" s="190"/>
      <c r="AC346" s="190"/>
      <c r="AD346" s="190"/>
      <c r="AE346" s="190"/>
    </row>
    <row r="347" spans="1:31" ht="26.25" customHeight="1">
      <c r="A347" s="190"/>
      <c r="B347" s="190"/>
      <c r="C347" s="190"/>
      <c r="D347" s="190"/>
      <c r="E347" s="190"/>
      <c r="F347" s="190"/>
      <c r="G347" s="190"/>
      <c r="H347" s="190"/>
      <c r="I347" s="190"/>
      <c r="J347" s="190"/>
      <c r="K347" s="190"/>
      <c r="L347" s="190"/>
      <c r="M347" s="190"/>
      <c r="N347" s="190"/>
      <c r="O347" s="190"/>
      <c r="P347" s="190"/>
      <c r="Q347" s="190"/>
      <c r="R347" s="190"/>
      <c r="S347" s="190"/>
      <c r="T347" s="190"/>
      <c r="U347" s="190"/>
      <c r="V347" s="190"/>
      <c r="W347" s="190"/>
      <c r="X347" s="190"/>
      <c r="Y347" s="190"/>
      <c r="Z347" s="190"/>
      <c r="AA347" s="190"/>
      <c r="AB347" s="190"/>
      <c r="AC347" s="190"/>
      <c r="AD347" s="190"/>
      <c r="AE347" s="190"/>
    </row>
    <row r="348" spans="1:31" ht="26.25" customHeight="1">
      <c r="A348" s="190"/>
      <c r="B348" s="190"/>
      <c r="C348" s="190"/>
      <c r="D348" s="190"/>
      <c r="E348" s="190"/>
      <c r="F348" s="190"/>
      <c r="G348" s="190"/>
      <c r="H348" s="190"/>
      <c r="I348" s="190"/>
      <c r="J348" s="190"/>
      <c r="K348" s="190"/>
      <c r="L348" s="190"/>
      <c r="M348" s="190"/>
      <c r="N348" s="190"/>
      <c r="O348" s="190"/>
      <c r="P348" s="190"/>
      <c r="Q348" s="190"/>
      <c r="R348" s="190"/>
      <c r="S348" s="190"/>
      <c r="T348" s="190"/>
      <c r="U348" s="190"/>
      <c r="V348" s="190"/>
      <c r="W348" s="190"/>
      <c r="X348" s="190"/>
      <c r="Y348" s="190"/>
      <c r="Z348" s="190"/>
      <c r="AA348" s="190"/>
      <c r="AB348" s="190"/>
      <c r="AC348" s="190"/>
      <c r="AD348" s="190"/>
      <c r="AE348" s="190"/>
    </row>
    <row r="349" spans="1:31" ht="26.25" customHeight="1">
      <c r="A349" s="190"/>
      <c r="B349" s="190"/>
      <c r="C349" s="190"/>
      <c r="D349" s="190"/>
      <c r="E349" s="190"/>
      <c r="F349" s="190"/>
      <c r="G349" s="190"/>
      <c r="H349" s="190"/>
      <c r="I349" s="190"/>
      <c r="J349" s="190"/>
      <c r="K349" s="190"/>
      <c r="L349" s="190"/>
      <c r="M349" s="190"/>
      <c r="N349" s="190"/>
      <c r="O349" s="190"/>
      <c r="P349" s="190"/>
      <c r="Q349" s="190"/>
      <c r="R349" s="190"/>
      <c r="S349" s="190"/>
      <c r="T349" s="190"/>
      <c r="U349" s="190"/>
      <c r="V349" s="190"/>
      <c r="W349" s="190"/>
      <c r="X349" s="190"/>
      <c r="Y349" s="190"/>
      <c r="Z349" s="190"/>
      <c r="AA349" s="190"/>
      <c r="AB349" s="190"/>
      <c r="AC349" s="190"/>
      <c r="AD349" s="190"/>
      <c r="AE349" s="190"/>
    </row>
    <row r="350" spans="1:31" ht="26.25" customHeight="1">
      <c r="A350" s="190"/>
      <c r="B350" s="190"/>
      <c r="C350" s="190"/>
      <c r="D350" s="190"/>
      <c r="E350" s="190"/>
      <c r="F350" s="190"/>
      <c r="G350" s="190"/>
      <c r="H350" s="190"/>
      <c r="I350" s="190"/>
      <c r="J350" s="190"/>
      <c r="K350" s="190"/>
      <c r="L350" s="190"/>
      <c r="M350" s="190"/>
      <c r="N350" s="190"/>
      <c r="O350" s="190"/>
      <c r="P350" s="190"/>
      <c r="Q350" s="190"/>
      <c r="R350" s="190"/>
      <c r="S350" s="190"/>
      <c r="T350" s="190"/>
      <c r="U350" s="190"/>
      <c r="V350" s="190"/>
      <c r="W350" s="190"/>
      <c r="X350" s="190"/>
      <c r="Y350" s="190"/>
      <c r="Z350" s="190"/>
      <c r="AA350" s="190"/>
      <c r="AB350" s="190"/>
      <c r="AC350" s="190"/>
      <c r="AD350" s="190"/>
      <c r="AE350" s="190"/>
    </row>
    <row r="351" spans="1:31" ht="26.25" customHeight="1">
      <c r="A351" s="190"/>
      <c r="B351" s="190"/>
      <c r="C351" s="190"/>
      <c r="D351" s="190"/>
      <c r="E351" s="190"/>
      <c r="F351" s="190"/>
      <c r="G351" s="190"/>
      <c r="H351" s="190"/>
      <c r="I351" s="190"/>
      <c r="J351" s="190"/>
      <c r="K351" s="190"/>
      <c r="L351" s="190"/>
      <c r="M351" s="190"/>
      <c r="N351" s="190"/>
      <c r="O351" s="190"/>
      <c r="P351" s="190"/>
      <c r="Q351" s="190"/>
      <c r="R351" s="190"/>
      <c r="S351" s="190"/>
      <c r="T351" s="190"/>
      <c r="U351" s="190"/>
      <c r="V351" s="190"/>
      <c r="W351" s="190"/>
      <c r="X351" s="190"/>
      <c r="Y351" s="190"/>
      <c r="Z351" s="190"/>
      <c r="AA351" s="190"/>
      <c r="AB351" s="190"/>
      <c r="AC351" s="190"/>
      <c r="AD351" s="190"/>
      <c r="AE351" s="190"/>
    </row>
    <row r="352" spans="1:31" ht="26.25" customHeight="1">
      <c r="A352" s="190"/>
      <c r="B352" s="190"/>
      <c r="C352" s="190"/>
      <c r="D352" s="190"/>
      <c r="E352" s="190"/>
      <c r="F352" s="190"/>
      <c r="G352" s="190"/>
      <c r="H352" s="190"/>
      <c r="I352" s="190"/>
      <c r="J352" s="190"/>
      <c r="K352" s="190"/>
      <c r="L352" s="190"/>
      <c r="M352" s="190"/>
      <c r="N352" s="190"/>
      <c r="O352" s="190"/>
      <c r="P352" s="190"/>
      <c r="Q352" s="190"/>
      <c r="R352" s="190"/>
      <c r="S352" s="190"/>
      <c r="T352" s="190"/>
      <c r="U352" s="190"/>
      <c r="V352" s="190"/>
      <c r="W352" s="190"/>
      <c r="X352" s="190"/>
      <c r="Y352" s="190"/>
      <c r="Z352" s="190"/>
      <c r="AA352" s="190"/>
      <c r="AB352" s="190"/>
      <c r="AC352" s="190"/>
      <c r="AD352" s="190"/>
      <c r="AE352" s="190"/>
    </row>
    <row r="353" spans="1:31" ht="26.25" customHeight="1">
      <c r="A353" s="190"/>
      <c r="B353" s="190"/>
      <c r="C353" s="190"/>
      <c r="D353" s="190"/>
      <c r="E353" s="190"/>
      <c r="F353" s="190"/>
      <c r="G353" s="190"/>
      <c r="H353" s="190"/>
      <c r="I353" s="190"/>
      <c r="J353" s="190"/>
      <c r="K353" s="190"/>
      <c r="L353" s="190"/>
      <c r="M353" s="190"/>
      <c r="N353" s="190"/>
      <c r="O353" s="190"/>
      <c r="P353" s="190"/>
      <c r="Q353" s="190"/>
      <c r="R353" s="190"/>
      <c r="S353" s="190"/>
      <c r="T353" s="190"/>
      <c r="U353" s="190"/>
      <c r="V353" s="190"/>
      <c r="W353" s="190"/>
      <c r="X353" s="190"/>
      <c r="Y353" s="190"/>
      <c r="Z353" s="190"/>
      <c r="AA353" s="190"/>
      <c r="AB353" s="190"/>
      <c r="AC353" s="190"/>
      <c r="AD353" s="190"/>
      <c r="AE353" s="190"/>
    </row>
    <row r="354" spans="1:31" ht="26.25" customHeight="1">
      <c r="A354" s="190"/>
      <c r="B354" s="190"/>
      <c r="C354" s="190"/>
      <c r="D354" s="190"/>
      <c r="E354" s="190"/>
      <c r="F354" s="190"/>
      <c r="G354" s="190"/>
      <c r="H354" s="190"/>
      <c r="I354" s="190"/>
      <c r="J354" s="190"/>
      <c r="K354" s="190"/>
      <c r="L354" s="190"/>
      <c r="M354" s="190"/>
      <c r="N354" s="190"/>
      <c r="O354" s="190"/>
      <c r="P354" s="190"/>
      <c r="Q354" s="190"/>
      <c r="R354" s="190"/>
      <c r="S354" s="190"/>
      <c r="T354" s="190"/>
      <c r="U354" s="190"/>
      <c r="V354" s="190"/>
      <c r="W354" s="190"/>
      <c r="X354" s="190"/>
      <c r="Y354" s="190"/>
      <c r="Z354" s="190"/>
      <c r="AA354" s="190"/>
      <c r="AB354" s="190"/>
      <c r="AC354" s="190"/>
      <c r="AD354" s="190"/>
      <c r="AE354" s="190"/>
    </row>
    <row r="355" spans="1:31" ht="26.25" customHeight="1">
      <c r="A355" s="190"/>
      <c r="B355" s="190"/>
      <c r="C355" s="190"/>
      <c r="D355" s="190"/>
      <c r="E355" s="190"/>
      <c r="F355" s="190"/>
      <c r="G355" s="190"/>
      <c r="H355" s="190"/>
      <c r="I355" s="190"/>
      <c r="J355" s="190"/>
      <c r="K355" s="190"/>
      <c r="L355" s="190"/>
      <c r="M355" s="190"/>
      <c r="N355" s="190"/>
      <c r="O355" s="190"/>
      <c r="P355" s="190"/>
      <c r="Q355" s="190"/>
      <c r="R355" s="190"/>
      <c r="S355" s="190"/>
      <c r="T355" s="190"/>
      <c r="U355" s="190"/>
      <c r="V355" s="190"/>
      <c r="W355" s="190"/>
      <c r="X355" s="190"/>
      <c r="Y355" s="190"/>
      <c r="Z355" s="190"/>
      <c r="AA355" s="190"/>
      <c r="AB355" s="190"/>
      <c r="AC355" s="190"/>
      <c r="AD355" s="190"/>
      <c r="AE355" s="190"/>
    </row>
    <row r="356" spans="1:31" ht="26.25" customHeight="1">
      <c r="A356" s="190"/>
      <c r="B356" s="190"/>
      <c r="C356" s="190"/>
      <c r="D356" s="190"/>
      <c r="E356" s="190"/>
      <c r="F356" s="190"/>
      <c r="G356" s="190"/>
      <c r="H356" s="190"/>
      <c r="I356" s="190"/>
      <c r="J356" s="190"/>
      <c r="K356" s="190"/>
      <c r="L356" s="190"/>
      <c r="M356" s="190"/>
      <c r="N356" s="190"/>
      <c r="O356" s="190"/>
      <c r="P356" s="190"/>
      <c r="Q356" s="190"/>
      <c r="R356" s="190"/>
      <c r="S356" s="190"/>
      <c r="T356" s="190"/>
      <c r="U356" s="190"/>
      <c r="V356" s="190"/>
      <c r="W356" s="190"/>
      <c r="X356" s="190"/>
      <c r="Y356" s="190"/>
      <c r="Z356" s="190"/>
      <c r="AA356" s="190"/>
      <c r="AB356" s="190"/>
      <c r="AC356" s="190"/>
      <c r="AD356" s="190"/>
      <c r="AE356" s="190"/>
    </row>
    <row r="357" spans="1:31" ht="26.25" customHeight="1">
      <c r="A357" s="190"/>
      <c r="B357" s="190"/>
      <c r="C357" s="190"/>
      <c r="D357" s="190"/>
      <c r="E357" s="190"/>
      <c r="F357" s="190"/>
      <c r="G357" s="190"/>
      <c r="H357" s="190"/>
      <c r="I357" s="190"/>
      <c r="J357" s="190"/>
      <c r="K357" s="190"/>
      <c r="L357" s="190"/>
      <c r="M357" s="190"/>
      <c r="N357" s="190"/>
      <c r="O357" s="190"/>
      <c r="P357" s="190"/>
      <c r="Q357" s="190"/>
      <c r="R357" s="190"/>
      <c r="S357" s="190"/>
      <c r="T357" s="190"/>
      <c r="U357" s="190"/>
      <c r="V357" s="190"/>
      <c r="W357" s="190"/>
      <c r="X357" s="190"/>
      <c r="Y357" s="190"/>
      <c r="Z357" s="190"/>
      <c r="AA357" s="190"/>
      <c r="AB357" s="190"/>
      <c r="AC357" s="190"/>
      <c r="AD357" s="190"/>
      <c r="AE357" s="190"/>
    </row>
    <row r="358" spans="1:31" ht="26.25" customHeight="1">
      <c r="A358" s="190"/>
      <c r="B358" s="190"/>
      <c r="C358" s="190"/>
      <c r="D358" s="190"/>
      <c r="E358" s="190"/>
      <c r="F358" s="190"/>
      <c r="G358" s="190"/>
      <c r="H358" s="190"/>
      <c r="I358" s="190"/>
      <c r="J358" s="190"/>
      <c r="K358" s="190"/>
      <c r="L358" s="190"/>
      <c r="M358" s="190"/>
      <c r="N358" s="190"/>
      <c r="O358" s="190"/>
      <c r="P358" s="190"/>
      <c r="Q358" s="190"/>
      <c r="R358" s="190"/>
      <c r="S358" s="190"/>
      <c r="T358" s="190"/>
      <c r="U358" s="190"/>
      <c r="V358" s="190"/>
      <c r="W358" s="190"/>
      <c r="X358" s="190"/>
      <c r="Y358" s="190"/>
      <c r="Z358" s="190"/>
      <c r="AA358" s="190"/>
      <c r="AB358" s="190"/>
      <c r="AC358" s="190"/>
      <c r="AD358" s="190"/>
      <c r="AE358" s="190"/>
    </row>
    <row r="359" spans="1:31" ht="26.25" customHeight="1">
      <c r="A359" s="190"/>
      <c r="B359" s="190"/>
      <c r="C359" s="190"/>
      <c r="D359" s="190"/>
      <c r="E359" s="190"/>
      <c r="F359" s="190"/>
      <c r="G359" s="190"/>
      <c r="H359" s="190"/>
      <c r="I359" s="190"/>
      <c r="J359" s="190"/>
      <c r="K359" s="190"/>
      <c r="L359" s="190"/>
      <c r="M359" s="190"/>
      <c r="N359" s="190"/>
      <c r="O359" s="190"/>
      <c r="P359" s="190"/>
      <c r="Q359" s="190"/>
      <c r="R359" s="190"/>
      <c r="S359" s="190"/>
      <c r="T359" s="190"/>
      <c r="U359" s="190"/>
      <c r="V359" s="190"/>
      <c r="W359" s="190"/>
      <c r="X359" s="190"/>
      <c r="Y359" s="190"/>
      <c r="Z359" s="190"/>
      <c r="AA359" s="190"/>
      <c r="AB359" s="190"/>
      <c r="AC359" s="190"/>
      <c r="AD359" s="190"/>
      <c r="AE359" s="190"/>
    </row>
    <row r="360" spans="1:31" ht="26.25" customHeight="1">
      <c r="A360" s="190"/>
      <c r="B360" s="190"/>
      <c r="C360" s="190"/>
      <c r="D360" s="190"/>
      <c r="E360" s="190"/>
      <c r="F360" s="190"/>
      <c r="G360" s="190"/>
      <c r="H360" s="190"/>
      <c r="I360" s="190"/>
      <c r="J360" s="190"/>
      <c r="K360" s="190"/>
      <c r="L360" s="190"/>
      <c r="M360" s="190"/>
      <c r="N360" s="190"/>
      <c r="O360" s="190"/>
      <c r="P360" s="190"/>
      <c r="Q360" s="190"/>
      <c r="R360" s="190"/>
      <c r="S360" s="190"/>
      <c r="T360" s="190"/>
      <c r="U360" s="190"/>
      <c r="V360" s="190"/>
      <c r="W360" s="190"/>
      <c r="X360" s="190"/>
      <c r="Y360" s="190"/>
      <c r="Z360" s="190"/>
      <c r="AA360" s="190"/>
      <c r="AB360" s="190"/>
      <c r="AC360" s="190"/>
      <c r="AD360" s="190"/>
      <c r="AE360" s="190"/>
    </row>
    <row r="361" spans="1:31" ht="26.25" customHeight="1">
      <c r="A361" s="190"/>
      <c r="B361" s="190"/>
      <c r="C361" s="190"/>
      <c r="D361" s="190"/>
      <c r="E361" s="190"/>
      <c r="F361" s="190"/>
      <c r="G361" s="190"/>
      <c r="H361" s="190"/>
      <c r="I361" s="190"/>
      <c r="J361" s="190"/>
      <c r="K361" s="190"/>
      <c r="L361" s="190"/>
      <c r="M361" s="190"/>
      <c r="N361" s="190"/>
      <c r="O361" s="190"/>
      <c r="P361" s="190"/>
      <c r="Q361" s="190"/>
      <c r="R361" s="190"/>
      <c r="S361" s="190"/>
      <c r="T361" s="190"/>
      <c r="U361" s="190"/>
      <c r="V361" s="190"/>
      <c r="W361" s="190"/>
      <c r="X361" s="190"/>
      <c r="Y361" s="190"/>
      <c r="Z361" s="190"/>
      <c r="AA361" s="190"/>
      <c r="AB361" s="190"/>
      <c r="AC361" s="190"/>
      <c r="AD361" s="190"/>
      <c r="AE361" s="190"/>
    </row>
    <row r="362" spans="1:31" ht="26.25" customHeight="1">
      <c r="A362" s="190"/>
      <c r="B362" s="190"/>
      <c r="C362" s="190"/>
      <c r="D362" s="190"/>
      <c r="E362" s="190"/>
      <c r="F362" s="190"/>
      <c r="G362" s="190"/>
      <c r="H362" s="190"/>
      <c r="I362" s="190"/>
      <c r="J362" s="190"/>
      <c r="K362" s="190"/>
      <c r="L362" s="190"/>
      <c r="M362" s="190"/>
      <c r="N362" s="190"/>
      <c r="O362" s="190"/>
      <c r="P362" s="190"/>
      <c r="Q362" s="190"/>
      <c r="R362" s="190"/>
      <c r="S362" s="190"/>
      <c r="T362" s="190"/>
      <c r="U362" s="190"/>
      <c r="V362" s="190"/>
      <c r="W362" s="190"/>
      <c r="X362" s="190"/>
      <c r="Y362" s="190"/>
      <c r="Z362" s="190"/>
      <c r="AA362" s="190"/>
      <c r="AB362" s="190"/>
      <c r="AC362" s="190"/>
      <c r="AD362" s="190"/>
      <c r="AE362" s="190"/>
    </row>
    <row r="363" spans="1:31" ht="26.25" customHeight="1">
      <c r="A363" s="190"/>
      <c r="B363" s="190"/>
      <c r="C363" s="190"/>
      <c r="D363" s="190"/>
      <c r="E363" s="190"/>
      <c r="F363" s="190"/>
      <c r="G363" s="190"/>
      <c r="H363" s="190"/>
      <c r="I363" s="190"/>
      <c r="J363" s="190"/>
      <c r="K363" s="190"/>
      <c r="L363" s="190"/>
      <c r="M363" s="190"/>
      <c r="N363" s="190"/>
      <c r="O363" s="190"/>
      <c r="P363" s="190"/>
      <c r="Q363" s="190"/>
      <c r="R363" s="190"/>
      <c r="S363" s="190"/>
      <c r="T363" s="190"/>
      <c r="U363" s="190"/>
      <c r="V363" s="190"/>
      <c r="W363" s="190"/>
      <c r="X363" s="190"/>
      <c r="Y363" s="190"/>
      <c r="Z363" s="190"/>
      <c r="AA363" s="190"/>
      <c r="AB363" s="190"/>
      <c r="AC363" s="190"/>
      <c r="AD363" s="190"/>
      <c r="AE363" s="190"/>
    </row>
    <row r="364" spans="1:31" ht="26.25" customHeight="1">
      <c r="A364" s="190"/>
      <c r="B364" s="190"/>
      <c r="C364" s="190"/>
      <c r="D364" s="190"/>
      <c r="E364" s="190"/>
      <c r="F364" s="190"/>
      <c r="G364" s="190"/>
      <c r="H364" s="190"/>
      <c r="I364" s="190"/>
      <c r="J364" s="190"/>
      <c r="K364" s="190"/>
      <c r="L364" s="190"/>
      <c r="M364" s="190"/>
      <c r="N364" s="190"/>
      <c r="O364" s="190"/>
      <c r="P364" s="190"/>
      <c r="Q364" s="190"/>
      <c r="R364" s="190"/>
      <c r="S364" s="190"/>
      <c r="T364" s="190"/>
      <c r="U364" s="190"/>
      <c r="V364" s="190"/>
      <c r="W364" s="190"/>
      <c r="X364" s="190"/>
      <c r="Y364" s="190"/>
      <c r="Z364" s="190"/>
      <c r="AA364" s="190"/>
      <c r="AB364" s="190"/>
      <c r="AC364" s="190"/>
      <c r="AD364" s="190"/>
      <c r="AE364" s="190"/>
    </row>
    <row r="365" spans="1:31" ht="26.25" customHeight="1">
      <c r="A365" s="190"/>
      <c r="B365" s="190"/>
      <c r="C365" s="190"/>
      <c r="D365" s="190"/>
      <c r="E365" s="190"/>
      <c r="F365" s="190"/>
      <c r="G365" s="190"/>
      <c r="H365" s="190"/>
      <c r="I365" s="190"/>
      <c r="J365" s="190"/>
      <c r="K365" s="190"/>
      <c r="L365" s="190"/>
      <c r="M365" s="190"/>
      <c r="N365" s="190"/>
      <c r="O365" s="190"/>
      <c r="P365" s="190"/>
      <c r="Q365" s="190"/>
      <c r="R365" s="190"/>
      <c r="S365" s="190"/>
      <c r="T365" s="190"/>
      <c r="U365" s="190"/>
      <c r="V365" s="190"/>
      <c r="W365" s="190"/>
      <c r="X365" s="190"/>
      <c r="Y365" s="190"/>
      <c r="Z365" s="190"/>
      <c r="AA365" s="190"/>
      <c r="AB365" s="190"/>
      <c r="AC365" s="190"/>
      <c r="AD365" s="190"/>
      <c r="AE365" s="190"/>
    </row>
    <row r="366" spans="1:31" ht="26.25" customHeight="1">
      <c r="A366" s="190"/>
      <c r="B366" s="190"/>
      <c r="C366" s="190"/>
      <c r="D366" s="190"/>
      <c r="E366" s="190"/>
      <c r="F366" s="190"/>
      <c r="G366" s="190"/>
      <c r="H366" s="190"/>
      <c r="I366" s="190"/>
      <c r="J366" s="190"/>
      <c r="K366" s="190"/>
      <c r="L366" s="190"/>
      <c r="M366" s="190"/>
      <c r="N366" s="190"/>
      <c r="O366" s="190"/>
      <c r="P366" s="190"/>
      <c r="Q366" s="190"/>
      <c r="R366" s="190"/>
      <c r="S366" s="190"/>
      <c r="T366" s="190"/>
      <c r="U366" s="190"/>
      <c r="V366" s="190"/>
      <c r="W366" s="190"/>
      <c r="X366" s="190"/>
      <c r="Y366" s="190"/>
      <c r="Z366" s="190"/>
      <c r="AA366" s="190"/>
      <c r="AB366" s="190"/>
      <c r="AC366" s="190"/>
      <c r="AD366" s="190"/>
      <c r="AE366" s="190"/>
    </row>
    <row r="367" spans="1:31" ht="26.25" customHeight="1">
      <c r="A367" s="190"/>
      <c r="B367" s="190"/>
      <c r="C367" s="190"/>
      <c r="D367" s="190"/>
      <c r="E367" s="190"/>
      <c r="F367" s="190"/>
      <c r="G367" s="190"/>
      <c r="H367" s="190"/>
      <c r="I367" s="190"/>
      <c r="J367" s="190"/>
      <c r="K367" s="190"/>
      <c r="L367" s="190"/>
      <c r="M367" s="190"/>
      <c r="N367" s="190"/>
      <c r="O367" s="190"/>
      <c r="P367" s="190"/>
      <c r="Q367" s="190"/>
      <c r="R367" s="190"/>
      <c r="S367" s="190"/>
      <c r="T367" s="190"/>
      <c r="U367" s="190"/>
      <c r="V367" s="190"/>
      <c r="W367" s="190"/>
      <c r="X367" s="190"/>
      <c r="Y367" s="190"/>
      <c r="Z367" s="190"/>
      <c r="AA367" s="190"/>
      <c r="AB367" s="190"/>
      <c r="AC367" s="190"/>
      <c r="AD367" s="190"/>
      <c r="AE367" s="190"/>
    </row>
    <row r="368" spans="1:31" ht="26.25" customHeight="1">
      <c r="A368" s="190"/>
      <c r="B368" s="190"/>
      <c r="C368" s="190"/>
      <c r="D368" s="190"/>
      <c r="E368" s="190"/>
      <c r="F368" s="190"/>
      <c r="G368" s="190"/>
      <c r="H368" s="190"/>
      <c r="I368" s="190"/>
      <c r="J368" s="190"/>
      <c r="K368" s="190"/>
      <c r="L368" s="190"/>
      <c r="M368" s="190"/>
      <c r="N368" s="190"/>
      <c r="O368" s="190"/>
      <c r="P368" s="190"/>
      <c r="Q368" s="190"/>
      <c r="R368" s="190"/>
      <c r="S368" s="190"/>
      <c r="T368" s="190"/>
      <c r="U368" s="190"/>
      <c r="V368" s="190"/>
      <c r="W368" s="190"/>
      <c r="X368" s="190"/>
      <c r="Y368" s="190"/>
      <c r="Z368" s="190"/>
      <c r="AA368" s="190"/>
      <c r="AB368" s="190"/>
      <c r="AC368" s="190"/>
      <c r="AD368" s="190"/>
      <c r="AE368" s="190"/>
    </row>
    <row r="369" spans="1:31" ht="26.25" customHeight="1">
      <c r="A369" s="190"/>
      <c r="B369" s="190"/>
      <c r="C369" s="190"/>
      <c r="D369" s="190"/>
      <c r="E369" s="190"/>
      <c r="F369" s="190"/>
      <c r="G369" s="190"/>
      <c r="H369" s="190"/>
      <c r="I369" s="190"/>
      <c r="J369" s="190"/>
      <c r="K369" s="190"/>
      <c r="L369" s="190"/>
      <c r="M369" s="190"/>
      <c r="N369" s="190"/>
      <c r="O369" s="190"/>
      <c r="P369" s="190"/>
      <c r="Q369" s="190"/>
      <c r="R369" s="190"/>
      <c r="S369" s="190"/>
      <c r="T369" s="190"/>
      <c r="U369" s="190"/>
      <c r="V369" s="190"/>
      <c r="W369" s="190"/>
      <c r="X369" s="190"/>
      <c r="Y369" s="190"/>
      <c r="Z369" s="190"/>
      <c r="AA369" s="190"/>
      <c r="AB369" s="190"/>
      <c r="AC369" s="190"/>
      <c r="AD369" s="190"/>
      <c r="AE369" s="190"/>
    </row>
    <row r="370" spans="1:31" ht="26.25" customHeight="1">
      <c r="A370" s="190"/>
      <c r="B370" s="190"/>
      <c r="C370" s="190"/>
      <c r="D370" s="190"/>
      <c r="E370" s="190"/>
      <c r="F370" s="190"/>
      <c r="G370" s="190"/>
      <c r="H370" s="190"/>
      <c r="I370" s="190"/>
      <c r="J370" s="190"/>
      <c r="K370" s="190"/>
      <c r="L370" s="190"/>
      <c r="M370" s="190"/>
      <c r="N370" s="190"/>
      <c r="O370" s="190"/>
      <c r="P370" s="190"/>
      <c r="Q370" s="190"/>
      <c r="R370" s="190"/>
      <c r="S370" s="190"/>
      <c r="T370" s="190"/>
      <c r="U370" s="190"/>
      <c r="V370" s="190"/>
      <c r="W370" s="190"/>
      <c r="X370" s="190"/>
      <c r="Y370" s="190"/>
      <c r="Z370" s="190"/>
      <c r="AA370" s="190"/>
      <c r="AB370" s="190"/>
      <c r="AC370" s="190"/>
      <c r="AD370" s="190"/>
      <c r="AE370" s="190"/>
    </row>
    <row r="371" spans="1:31" ht="26.25" customHeight="1">
      <c r="A371" s="190"/>
      <c r="B371" s="190"/>
      <c r="C371" s="190"/>
      <c r="D371" s="190"/>
      <c r="E371" s="190"/>
      <c r="F371" s="190"/>
      <c r="G371" s="190"/>
      <c r="H371" s="190"/>
      <c r="I371" s="190"/>
      <c r="J371" s="190"/>
      <c r="K371" s="190"/>
      <c r="L371" s="190"/>
      <c r="M371" s="190"/>
      <c r="N371" s="190"/>
      <c r="O371" s="190"/>
      <c r="P371" s="190"/>
      <c r="Q371" s="190"/>
      <c r="R371" s="190"/>
      <c r="S371" s="190"/>
      <c r="T371" s="190"/>
      <c r="U371" s="190"/>
      <c r="V371" s="190"/>
      <c r="W371" s="190"/>
      <c r="X371" s="190"/>
      <c r="Y371" s="190"/>
      <c r="Z371" s="190"/>
      <c r="AA371" s="190"/>
      <c r="AB371" s="190"/>
      <c r="AC371" s="190"/>
      <c r="AD371" s="190"/>
      <c r="AE371" s="190"/>
    </row>
    <row r="372" spans="1:31" ht="26.25" customHeight="1">
      <c r="A372" s="190"/>
      <c r="B372" s="190"/>
      <c r="C372" s="190"/>
      <c r="D372" s="190"/>
      <c r="E372" s="190"/>
      <c r="F372" s="190"/>
      <c r="G372" s="190"/>
      <c r="H372" s="190"/>
      <c r="I372" s="190"/>
      <c r="J372" s="190"/>
      <c r="K372" s="190"/>
      <c r="L372" s="190"/>
      <c r="M372" s="190"/>
      <c r="N372" s="190"/>
      <c r="O372" s="190"/>
      <c r="P372" s="190"/>
      <c r="Q372" s="190"/>
      <c r="R372" s="190"/>
      <c r="S372" s="190"/>
      <c r="T372" s="190"/>
      <c r="U372" s="190"/>
      <c r="V372" s="190"/>
      <c r="W372" s="190"/>
      <c r="X372" s="190"/>
      <c r="Y372" s="190"/>
      <c r="Z372" s="190"/>
      <c r="AA372" s="190"/>
      <c r="AB372" s="190"/>
      <c r="AC372" s="190"/>
      <c r="AD372" s="190"/>
      <c r="AE372" s="190"/>
    </row>
    <row r="373" spans="1:31" ht="26.25" customHeight="1">
      <c r="A373" s="190"/>
      <c r="B373" s="190"/>
      <c r="C373" s="190"/>
      <c r="D373" s="190"/>
      <c r="E373" s="190"/>
      <c r="F373" s="190"/>
      <c r="G373" s="190"/>
      <c r="H373" s="190"/>
      <c r="I373" s="190"/>
      <c r="J373" s="190"/>
      <c r="K373" s="190"/>
      <c r="L373" s="190"/>
      <c r="M373" s="190"/>
      <c r="N373" s="190"/>
      <c r="O373" s="190"/>
      <c r="P373" s="190"/>
      <c r="Q373" s="190"/>
      <c r="R373" s="190"/>
      <c r="S373" s="190"/>
      <c r="T373" s="190"/>
      <c r="U373" s="190"/>
      <c r="V373" s="190"/>
      <c r="W373" s="190"/>
      <c r="X373" s="190"/>
      <c r="Y373" s="190"/>
      <c r="Z373" s="190"/>
      <c r="AA373" s="190"/>
      <c r="AB373" s="190"/>
      <c r="AC373" s="190"/>
      <c r="AD373" s="190"/>
      <c r="AE373" s="190"/>
    </row>
    <row r="374" spans="1:31" ht="26.25" customHeight="1">
      <c r="A374" s="190"/>
      <c r="B374" s="190"/>
      <c r="C374" s="190"/>
      <c r="D374" s="190"/>
      <c r="E374" s="190"/>
      <c r="F374" s="190"/>
      <c r="G374" s="190"/>
      <c r="H374" s="190"/>
      <c r="I374" s="190"/>
      <c r="J374" s="190"/>
      <c r="K374" s="190"/>
      <c r="L374" s="190"/>
      <c r="M374" s="190"/>
      <c r="N374" s="190"/>
      <c r="O374" s="190"/>
      <c r="P374" s="190"/>
      <c r="Q374" s="190"/>
      <c r="R374" s="190"/>
      <c r="S374" s="190"/>
      <c r="T374" s="190"/>
      <c r="U374" s="190"/>
      <c r="V374" s="190"/>
      <c r="W374" s="190"/>
      <c r="X374" s="190"/>
      <c r="Y374" s="190"/>
      <c r="Z374" s="190"/>
      <c r="AA374" s="190"/>
      <c r="AB374" s="190"/>
      <c r="AC374" s="190"/>
      <c r="AD374" s="190"/>
      <c r="AE374" s="190"/>
    </row>
    <row r="375" spans="1:31" ht="26.25" customHeight="1">
      <c r="A375" s="190"/>
      <c r="B375" s="190"/>
      <c r="C375" s="190"/>
      <c r="D375" s="190"/>
      <c r="E375" s="190"/>
      <c r="F375" s="190"/>
      <c r="G375" s="190"/>
      <c r="H375" s="190"/>
      <c r="I375" s="190"/>
      <c r="J375" s="190"/>
      <c r="K375" s="190"/>
      <c r="L375" s="190"/>
      <c r="M375" s="190"/>
      <c r="N375" s="190"/>
      <c r="O375" s="190"/>
      <c r="P375" s="190"/>
      <c r="Q375" s="190"/>
      <c r="R375" s="190"/>
      <c r="S375" s="190"/>
      <c r="T375" s="190"/>
      <c r="U375" s="190"/>
      <c r="V375" s="190"/>
      <c r="W375" s="190"/>
      <c r="X375" s="190"/>
      <c r="Y375" s="190"/>
      <c r="Z375" s="190"/>
      <c r="AA375" s="190"/>
      <c r="AB375" s="190"/>
      <c r="AC375" s="190"/>
      <c r="AD375" s="190"/>
      <c r="AE375" s="190"/>
    </row>
    <row r="376" spans="1:31" ht="26.25" customHeight="1">
      <c r="A376" s="190"/>
      <c r="B376" s="190"/>
      <c r="C376" s="190"/>
      <c r="D376" s="190"/>
      <c r="E376" s="190"/>
      <c r="F376" s="190"/>
      <c r="G376" s="190"/>
      <c r="H376" s="190"/>
      <c r="I376" s="190"/>
      <c r="J376" s="190"/>
      <c r="K376" s="190"/>
      <c r="L376" s="190"/>
      <c r="M376" s="190"/>
      <c r="N376" s="190"/>
      <c r="O376" s="190"/>
      <c r="P376" s="190"/>
      <c r="Q376" s="190"/>
      <c r="R376" s="190"/>
      <c r="S376" s="190"/>
      <c r="T376" s="190"/>
      <c r="U376" s="190"/>
      <c r="V376" s="190"/>
      <c r="W376" s="190"/>
      <c r="X376" s="190"/>
      <c r="Y376" s="190"/>
      <c r="Z376" s="190"/>
      <c r="AA376" s="190"/>
      <c r="AB376" s="190"/>
      <c r="AC376" s="190"/>
      <c r="AD376" s="190"/>
      <c r="AE376" s="190"/>
    </row>
    <row r="377" spans="1:31" ht="26.25" customHeight="1">
      <c r="A377" s="190"/>
      <c r="B377" s="190"/>
      <c r="C377" s="190"/>
      <c r="D377" s="190"/>
      <c r="E377" s="190"/>
      <c r="F377" s="190"/>
      <c r="G377" s="190"/>
      <c r="H377" s="190"/>
      <c r="I377" s="190"/>
      <c r="J377" s="190"/>
      <c r="K377" s="190"/>
      <c r="L377" s="190"/>
      <c r="M377" s="190"/>
      <c r="N377" s="190"/>
      <c r="O377" s="190"/>
      <c r="P377" s="190"/>
      <c r="Q377" s="190"/>
      <c r="R377" s="190"/>
      <c r="S377" s="190"/>
      <c r="T377" s="190"/>
      <c r="U377" s="190"/>
      <c r="V377" s="190"/>
      <c r="W377" s="190"/>
      <c r="X377" s="190"/>
      <c r="Y377" s="190"/>
      <c r="Z377" s="190"/>
      <c r="AA377" s="190"/>
      <c r="AB377" s="190"/>
      <c r="AC377" s="190"/>
      <c r="AD377" s="190"/>
      <c r="AE377" s="190"/>
    </row>
    <row r="378" spans="1:31" ht="26.25" customHeight="1">
      <c r="A378" s="190"/>
      <c r="B378" s="190"/>
      <c r="C378" s="190"/>
      <c r="D378" s="190"/>
      <c r="E378" s="190"/>
      <c r="F378" s="190"/>
      <c r="G378" s="190"/>
      <c r="H378" s="190"/>
      <c r="I378" s="190"/>
      <c r="J378" s="190"/>
      <c r="K378" s="190"/>
      <c r="L378" s="190"/>
      <c r="M378" s="190"/>
      <c r="N378" s="190"/>
      <c r="O378" s="190"/>
      <c r="P378" s="190"/>
      <c r="Q378" s="190"/>
      <c r="R378" s="190"/>
      <c r="S378" s="190"/>
      <c r="T378" s="190"/>
      <c r="U378" s="190"/>
      <c r="V378" s="190"/>
      <c r="W378" s="190"/>
      <c r="X378" s="190"/>
      <c r="Y378" s="190"/>
      <c r="Z378" s="190"/>
      <c r="AA378" s="190"/>
      <c r="AB378" s="190"/>
      <c r="AC378" s="190"/>
      <c r="AD378" s="190"/>
      <c r="AE378" s="190"/>
    </row>
    <row r="379" spans="1:31" ht="26.25" customHeight="1">
      <c r="A379" s="190"/>
      <c r="B379" s="190"/>
      <c r="C379" s="190"/>
      <c r="D379" s="190"/>
      <c r="E379" s="190"/>
      <c r="F379" s="190"/>
      <c r="G379" s="190"/>
      <c r="H379" s="190"/>
      <c r="I379" s="190"/>
      <c r="J379" s="190"/>
      <c r="K379" s="190"/>
      <c r="L379" s="190"/>
      <c r="M379" s="190"/>
      <c r="N379" s="190"/>
      <c r="O379" s="190"/>
      <c r="P379" s="190"/>
      <c r="Q379" s="190"/>
      <c r="R379" s="190"/>
      <c r="S379" s="190"/>
      <c r="T379" s="190"/>
      <c r="U379" s="190"/>
      <c r="V379" s="190"/>
      <c r="W379" s="190"/>
      <c r="X379" s="190"/>
      <c r="Y379" s="190"/>
      <c r="Z379" s="190"/>
      <c r="AA379" s="190"/>
      <c r="AB379" s="190"/>
      <c r="AC379" s="190"/>
      <c r="AD379" s="190"/>
      <c r="AE379" s="190"/>
    </row>
    <row r="380" spans="1:31" ht="26.25" customHeight="1">
      <c r="A380" s="190"/>
      <c r="B380" s="190"/>
      <c r="C380" s="190"/>
      <c r="D380" s="190"/>
      <c r="E380" s="190"/>
      <c r="F380" s="190"/>
      <c r="G380" s="190"/>
      <c r="H380" s="190"/>
      <c r="I380" s="190"/>
      <c r="J380" s="190"/>
      <c r="K380" s="190"/>
      <c r="L380" s="190"/>
      <c r="M380" s="190"/>
      <c r="N380" s="190"/>
      <c r="O380" s="190"/>
      <c r="P380" s="190"/>
      <c r="Q380" s="190"/>
      <c r="R380" s="190"/>
      <c r="S380" s="190"/>
      <c r="T380" s="190"/>
      <c r="U380" s="190"/>
      <c r="V380" s="190"/>
      <c r="W380" s="190"/>
      <c r="X380" s="190"/>
      <c r="Y380" s="190"/>
      <c r="Z380" s="190"/>
      <c r="AA380" s="190"/>
      <c r="AB380" s="190"/>
      <c r="AC380" s="190"/>
      <c r="AD380" s="190"/>
      <c r="AE380" s="190"/>
    </row>
    <row r="381" spans="1:31" ht="26.25" customHeight="1">
      <c r="A381" s="190"/>
      <c r="B381" s="190"/>
      <c r="C381" s="190"/>
      <c r="D381" s="190"/>
      <c r="E381" s="190"/>
      <c r="F381" s="190"/>
      <c r="G381" s="190"/>
      <c r="H381" s="190"/>
      <c r="I381" s="190"/>
      <c r="J381" s="190"/>
      <c r="K381" s="190"/>
      <c r="L381" s="190"/>
      <c r="M381" s="190"/>
      <c r="N381" s="190"/>
      <c r="O381" s="190"/>
      <c r="P381" s="190"/>
      <c r="Q381" s="190"/>
      <c r="R381" s="190"/>
      <c r="S381" s="190"/>
      <c r="T381" s="190"/>
      <c r="U381" s="190"/>
      <c r="V381" s="190"/>
      <c r="W381" s="190"/>
      <c r="X381" s="190"/>
      <c r="Y381" s="190"/>
      <c r="Z381" s="190"/>
      <c r="AA381" s="190"/>
      <c r="AB381" s="190"/>
      <c r="AC381" s="190"/>
      <c r="AD381" s="190"/>
      <c r="AE381" s="190"/>
    </row>
    <row r="382" spans="1:31" ht="26.25" customHeight="1">
      <c r="A382" s="190"/>
      <c r="B382" s="190"/>
      <c r="C382" s="190"/>
      <c r="D382" s="190"/>
      <c r="E382" s="190"/>
      <c r="F382" s="190"/>
      <c r="G382" s="190"/>
      <c r="H382" s="190"/>
      <c r="I382" s="190"/>
      <c r="J382" s="190"/>
      <c r="K382" s="190"/>
      <c r="L382" s="190"/>
      <c r="M382" s="190"/>
      <c r="N382" s="190"/>
      <c r="O382" s="190"/>
      <c r="P382" s="190"/>
      <c r="Q382" s="190"/>
      <c r="R382" s="190"/>
      <c r="S382" s="190"/>
      <c r="T382" s="190"/>
      <c r="U382" s="190"/>
      <c r="V382" s="190"/>
      <c r="W382" s="190"/>
      <c r="X382" s="190"/>
      <c r="Y382" s="190"/>
      <c r="Z382" s="190"/>
      <c r="AA382" s="190"/>
      <c r="AB382" s="190"/>
      <c r="AC382" s="190"/>
      <c r="AD382" s="190"/>
      <c r="AE382" s="190"/>
    </row>
    <row r="383" spans="1:31" ht="26.25" customHeight="1">
      <c r="A383" s="190"/>
      <c r="B383" s="190"/>
      <c r="C383" s="190"/>
      <c r="D383" s="190"/>
      <c r="E383" s="190"/>
      <c r="F383" s="190"/>
      <c r="G383" s="190"/>
      <c r="H383" s="190"/>
      <c r="I383" s="190"/>
      <c r="J383" s="190"/>
      <c r="K383" s="190"/>
      <c r="L383" s="190"/>
      <c r="M383" s="190"/>
      <c r="N383" s="190"/>
      <c r="O383" s="190"/>
      <c r="P383" s="190"/>
      <c r="Q383" s="190"/>
      <c r="R383" s="190"/>
      <c r="S383" s="190"/>
      <c r="T383" s="190"/>
      <c r="U383" s="190"/>
      <c r="V383" s="190"/>
      <c r="W383" s="190"/>
      <c r="X383" s="190"/>
      <c r="Y383" s="190"/>
      <c r="Z383" s="190"/>
      <c r="AA383" s="190"/>
      <c r="AB383" s="190"/>
      <c r="AC383" s="190"/>
      <c r="AD383" s="190"/>
      <c r="AE383" s="190"/>
    </row>
    <row r="384" spans="1:31" ht="26.25" customHeight="1">
      <c r="A384" s="190"/>
      <c r="B384" s="190"/>
      <c r="C384" s="190"/>
      <c r="D384" s="190"/>
      <c r="E384" s="190"/>
      <c r="F384" s="190"/>
      <c r="G384" s="190"/>
      <c r="H384" s="190"/>
      <c r="I384" s="190"/>
      <c r="J384" s="190"/>
      <c r="K384" s="190"/>
      <c r="L384" s="190"/>
      <c r="M384" s="190"/>
      <c r="N384" s="190"/>
      <c r="O384" s="190"/>
      <c r="P384" s="190"/>
      <c r="Q384" s="190"/>
      <c r="R384" s="190"/>
      <c r="S384" s="190"/>
      <c r="T384" s="190"/>
      <c r="U384" s="190"/>
      <c r="V384" s="190"/>
      <c r="W384" s="190"/>
      <c r="X384" s="190"/>
      <c r="Y384" s="190"/>
      <c r="Z384" s="190"/>
      <c r="AA384" s="190"/>
      <c r="AB384" s="190"/>
      <c r="AC384" s="190"/>
      <c r="AD384" s="190"/>
      <c r="AE384" s="190"/>
    </row>
    <row r="385" spans="1:31" ht="26.25" customHeight="1">
      <c r="A385" s="190"/>
      <c r="B385" s="190"/>
      <c r="C385" s="190"/>
      <c r="D385" s="190"/>
      <c r="E385" s="190"/>
      <c r="F385" s="190"/>
      <c r="G385" s="190"/>
      <c r="H385" s="190"/>
      <c r="I385" s="190"/>
      <c r="J385" s="190"/>
      <c r="K385" s="190"/>
      <c r="L385" s="190"/>
      <c r="M385" s="190"/>
      <c r="N385" s="190"/>
      <c r="O385" s="190"/>
      <c r="P385" s="190"/>
      <c r="Q385" s="190"/>
      <c r="R385" s="190"/>
      <c r="S385" s="190"/>
      <c r="T385" s="190"/>
      <c r="U385" s="190"/>
      <c r="V385" s="190"/>
      <c r="W385" s="190"/>
      <c r="X385" s="190"/>
      <c r="Y385" s="190"/>
      <c r="Z385" s="190"/>
      <c r="AA385" s="190"/>
      <c r="AB385" s="190"/>
      <c r="AC385" s="190"/>
      <c r="AD385" s="190"/>
      <c r="AE385" s="190"/>
    </row>
    <row r="386" spans="1:31" ht="26.25" customHeight="1">
      <c r="A386" s="190"/>
      <c r="B386" s="190"/>
      <c r="C386" s="190"/>
      <c r="D386" s="190"/>
      <c r="E386" s="190"/>
      <c r="F386" s="190"/>
      <c r="G386" s="190"/>
      <c r="H386" s="190"/>
      <c r="I386" s="190"/>
      <c r="J386" s="190"/>
      <c r="K386" s="190"/>
      <c r="L386" s="190"/>
      <c r="M386" s="190"/>
      <c r="N386" s="190"/>
      <c r="O386" s="190"/>
      <c r="P386" s="190"/>
      <c r="Q386" s="190"/>
      <c r="R386" s="190"/>
      <c r="S386" s="190"/>
      <c r="T386" s="190"/>
      <c r="U386" s="190"/>
      <c r="V386" s="190"/>
      <c r="W386" s="190"/>
      <c r="X386" s="190"/>
      <c r="Y386" s="190"/>
      <c r="Z386" s="190"/>
      <c r="AA386" s="190"/>
      <c r="AB386" s="190"/>
      <c r="AC386" s="190"/>
      <c r="AD386" s="190"/>
      <c r="AE386" s="190"/>
    </row>
    <row r="387" spans="1:31" ht="26.25" customHeight="1">
      <c r="A387" s="190"/>
      <c r="B387" s="190"/>
      <c r="C387" s="190"/>
      <c r="D387" s="190"/>
      <c r="E387" s="190"/>
      <c r="F387" s="190"/>
      <c r="G387" s="190"/>
      <c r="H387" s="190"/>
      <c r="I387" s="190"/>
      <c r="J387" s="190"/>
      <c r="K387" s="190"/>
      <c r="L387" s="190"/>
      <c r="M387" s="190"/>
      <c r="N387" s="190"/>
      <c r="O387" s="190"/>
      <c r="P387" s="190"/>
      <c r="Q387" s="190"/>
      <c r="R387" s="190"/>
      <c r="S387" s="190"/>
      <c r="T387" s="190"/>
      <c r="U387" s="190"/>
      <c r="V387" s="190"/>
      <c r="W387" s="190"/>
      <c r="X387" s="190"/>
      <c r="Y387" s="190"/>
      <c r="Z387" s="190"/>
      <c r="AA387" s="190"/>
      <c r="AB387" s="190"/>
      <c r="AC387" s="190"/>
      <c r="AD387" s="190"/>
      <c r="AE387" s="190"/>
    </row>
    <row r="388" spans="1:31" ht="26.25" customHeight="1">
      <c r="A388" s="190"/>
      <c r="B388" s="190"/>
      <c r="C388" s="190"/>
      <c r="D388" s="190"/>
      <c r="E388" s="190"/>
      <c r="F388" s="190"/>
      <c r="G388" s="190"/>
      <c r="H388" s="190"/>
      <c r="I388" s="190"/>
      <c r="J388" s="190"/>
      <c r="K388" s="190"/>
      <c r="L388" s="190"/>
      <c r="M388" s="190"/>
      <c r="N388" s="190"/>
      <c r="O388" s="190"/>
      <c r="P388" s="190"/>
      <c r="Q388" s="190"/>
      <c r="R388" s="190"/>
      <c r="S388" s="190"/>
      <c r="T388" s="190"/>
      <c r="U388" s="190"/>
      <c r="V388" s="190"/>
      <c r="W388" s="190"/>
      <c r="X388" s="190"/>
      <c r="Y388" s="190"/>
      <c r="Z388" s="190"/>
      <c r="AA388" s="190"/>
      <c r="AB388" s="190"/>
      <c r="AC388" s="190"/>
      <c r="AD388" s="190"/>
      <c r="AE388" s="190"/>
    </row>
    <row r="389" spans="1:31" ht="26.25" customHeight="1">
      <c r="A389" s="190"/>
      <c r="B389" s="190"/>
      <c r="C389" s="190"/>
      <c r="D389" s="190"/>
      <c r="E389" s="190"/>
      <c r="F389" s="190"/>
      <c r="G389" s="190"/>
      <c r="H389" s="190"/>
      <c r="I389" s="190"/>
      <c r="J389" s="190"/>
      <c r="K389" s="190"/>
      <c r="L389" s="190"/>
      <c r="M389" s="190"/>
      <c r="N389" s="190"/>
      <c r="O389" s="190"/>
      <c r="P389" s="190"/>
      <c r="Q389" s="190"/>
      <c r="R389" s="190"/>
      <c r="S389" s="190"/>
      <c r="T389" s="190"/>
      <c r="U389" s="190"/>
      <c r="V389" s="190"/>
      <c r="W389" s="190"/>
      <c r="X389" s="190"/>
      <c r="Y389" s="190"/>
      <c r="Z389" s="190"/>
      <c r="AA389" s="190"/>
      <c r="AB389" s="190"/>
      <c r="AC389" s="190"/>
      <c r="AD389" s="190"/>
      <c r="AE389" s="190"/>
    </row>
    <row r="390" spans="1:31" ht="26.25" customHeight="1">
      <c r="A390" s="190"/>
      <c r="B390" s="190"/>
      <c r="C390" s="190"/>
      <c r="D390" s="190"/>
      <c r="E390" s="190"/>
      <c r="F390" s="190"/>
      <c r="G390" s="190"/>
      <c r="H390" s="190"/>
      <c r="I390" s="190"/>
      <c r="J390" s="190"/>
      <c r="K390" s="190"/>
      <c r="L390" s="190"/>
      <c r="M390" s="190"/>
      <c r="N390" s="190"/>
      <c r="O390" s="190"/>
      <c r="P390" s="190"/>
      <c r="Q390" s="190"/>
      <c r="R390" s="190"/>
      <c r="S390" s="190"/>
      <c r="T390" s="190"/>
      <c r="U390" s="190"/>
      <c r="V390" s="190"/>
      <c r="W390" s="190"/>
      <c r="X390" s="190"/>
      <c r="Y390" s="190"/>
      <c r="Z390" s="190"/>
      <c r="AA390" s="190"/>
      <c r="AB390" s="190"/>
      <c r="AC390" s="190"/>
      <c r="AD390" s="190"/>
      <c r="AE390" s="190"/>
    </row>
    <row r="391" spans="1:31" ht="26.25" customHeight="1">
      <c r="A391" s="190"/>
      <c r="B391" s="190"/>
      <c r="C391" s="190"/>
      <c r="D391" s="190"/>
      <c r="E391" s="190"/>
      <c r="F391" s="190"/>
      <c r="G391" s="190"/>
      <c r="H391" s="190"/>
      <c r="I391" s="190"/>
      <c r="J391" s="190"/>
      <c r="K391" s="190"/>
      <c r="L391" s="190"/>
      <c r="M391" s="190"/>
      <c r="N391" s="190"/>
      <c r="O391" s="190"/>
      <c r="P391" s="190"/>
      <c r="Q391" s="190"/>
      <c r="R391" s="190"/>
      <c r="S391" s="190"/>
      <c r="T391" s="190"/>
      <c r="U391" s="190"/>
      <c r="V391" s="190"/>
      <c r="W391" s="190"/>
      <c r="X391" s="190"/>
      <c r="Y391" s="190"/>
      <c r="Z391" s="190"/>
      <c r="AA391" s="190"/>
      <c r="AB391" s="190"/>
      <c r="AC391" s="190"/>
      <c r="AD391" s="190"/>
      <c r="AE391" s="190"/>
    </row>
    <row r="392" spans="1:31" ht="26.25" customHeight="1">
      <c r="A392" s="190"/>
      <c r="B392" s="190"/>
      <c r="C392" s="190"/>
      <c r="D392" s="190"/>
      <c r="E392" s="190"/>
      <c r="F392" s="190"/>
      <c r="G392" s="190"/>
      <c r="H392" s="190"/>
      <c r="I392" s="190"/>
      <c r="J392" s="190"/>
      <c r="K392" s="190"/>
      <c r="L392" s="190"/>
      <c r="M392" s="190"/>
      <c r="N392" s="190"/>
      <c r="O392" s="190"/>
      <c r="P392" s="190"/>
      <c r="Q392" s="190"/>
      <c r="R392" s="190"/>
      <c r="S392" s="190"/>
      <c r="T392" s="190"/>
      <c r="U392" s="190"/>
      <c r="V392" s="190"/>
      <c r="W392" s="190"/>
      <c r="X392" s="190"/>
      <c r="Y392" s="190"/>
      <c r="Z392" s="190"/>
      <c r="AA392" s="190"/>
      <c r="AB392" s="190"/>
      <c r="AC392" s="190"/>
      <c r="AD392" s="190"/>
      <c r="AE392" s="190"/>
    </row>
    <row r="393" spans="1:31" ht="26.25" customHeight="1">
      <c r="A393" s="190"/>
      <c r="B393" s="190"/>
      <c r="C393" s="190"/>
      <c r="D393" s="190"/>
      <c r="E393" s="190"/>
      <c r="F393" s="190"/>
      <c r="G393" s="190"/>
      <c r="H393" s="190"/>
      <c r="I393" s="190"/>
      <c r="J393" s="190"/>
      <c r="K393" s="190"/>
      <c r="L393" s="190"/>
      <c r="M393" s="190"/>
      <c r="N393" s="190"/>
      <c r="O393" s="190"/>
      <c r="P393" s="190"/>
      <c r="Q393" s="190"/>
      <c r="R393" s="190"/>
      <c r="S393" s="190"/>
      <c r="T393" s="190"/>
      <c r="U393" s="190"/>
      <c r="V393" s="190"/>
      <c r="W393" s="190"/>
      <c r="X393" s="190"/>
      <c r="Y393" s="190"/>
      <c r="Z393" s="190"/>
      <c r="AA393" s="190"/>
      <c r="AB393" s="190"/>
      <c r="AC393" s="190"/>
      <c r="AD393" s="190"/>
      <c r="AE393" s="190"/>
    </row>
    <row r="394" spans="1:31" ht="26.25" customHeight="1">
      <c r="A394" s="190"/>
      <c r="B394" s="190"/>
      <c r="C394" s="190"/>
      <c r="D394" s="190"/>
      <c r="E394" s="190"/>
      <c r="F394" s="190"/>
      <c r="G394" s="190"/>
      <c r="H394" s="190"/>
      <c r="I394" s="190"/>
      <c r="J394" s="190"/>
      <c r="K394" s="190"/>
      <c r="L394" s="190"/>
      <c r="M394" s="190"/>
      <c r="N394" s="190"/>
      <c r="O394" s="190"/>
      <c r="P394" s="190"/>
      <c r="Q394" s="190"/>
      <c r="R394" s="190"/>
      <c r="S394" s="190"/>
      <c r="T394" s="190"/>
      <c r="U394" s="190"/>
      <c r="V394" s="190"/>
      <c r="W394" s="190"/>
      <c r="X394" s="190"/>
      <c r="Y394" s="190"/>
      <c r="Z394" s="190"/>
      <c r="AA394" s="190"/>
      <c r="AB394" s="190"/>
      <c r="AC394" s="190"/>
      <c r="AD394" s="190"/>
      <c r="AE394" s="190"/>
    </row>
    <row r="395" spans="1:31" ht="26.25" customHeight="1">
      <c r="A395" s="190"/>
      <c r="B395" s="190"/>
      <c r="C395" s="190"/>
      <c r="D395" s="190"/>
      <c r="E395" s="190"/>
      <c r="F395" s="190"/>
      <c r="G395" s="190"/>
      <c r="H395" s="190"/>
      <c r="I395" s="190"/>
      <c r="J395" s="190"/>
      <c r="K395" s="190"/>
      <c r="L395" s="190"/>
      <c r="M395" s="190"/>
      <c r="N395" s="190"/>
      <c r="O395" s="190"/>
      <c r="P395" s="190"/>
      <c r="Q395" s="190"/>
      <c r="R395" s="190"/>
      <c r="S395" s="190"/>
      <c r="T395" s="190"/>
      <c r="U395" s="190"/>
      <c r="V395" s="190"/>
      <c r="W395" s="190"/>
      <c r="X395" s="190"/>
      <c r="Y395" s="190"/>
      <c r="Z395" s="190"/>
      <c r="AA395" s="190"/>
      <c r="AB395" s="190"/>
      <c r="AC395" s="190"/>
      <c r="AD395" s="190"/>
      <c r="AE395" s="190"/>
    </row>
    <row r="396" spans="1:31" ht="26.25" customHeight="1">
      <c r="A396" s="190"/>
      <c r="B396" s="190"/>
      <c r="C396" s="190"/>
      <c r="D396" s="190"/>
      <c r="E396" s="190"/>
      <c r="F396" s="190"/>
      <c r="G396" s="190"/>
      <c r="H396" s="190"/>
      <c r="I396" s="190"/>
      <c r="J396" s="190"/>
      <c r="K396" s="190"/>
      <c r="L396" s="190"/>
      <c r="M396" s="190"/>
      <c r="N396" s="190"/>
      <c r="O396" s="190"/>
      <c r="P396" s="190"/>
      <c r="Q396" s="190"/>
      <c r="R396" s="190"/>
      <c r="S396" s="190"/>
      <c r="T396" s="190"/>
      <c r="U396" s="190"/>
      <c r="V396" s="190"/>
      <c r="W396" s="190"/>
      <c r="X396" s="190"/>
      <c r="Y396" s="190"/>
      <c r="Z396" s="190"/>
      <c r="AA396" s="190"/>
      <c r="AB396" s="190"/>
      <c r="AC396" s="190"/>
      <c r="AD396" s="190"/>
      <c r="AE396" s="190"/>
    </row>
    <row r="397" spans="1:31" ht="26.25" customHeight="1">
      <c r="A397" s="190"/>
      <c r="B397" s="190"/>
      <c r="C397" s="190"/>
      <c r="D397" s="190"/>
      <c r="E397" s="190"/>
      <c r="F397" s="190"/>
      <c r="G397" s="190"/>
      <c r="H397" s="190"/>
      <c r="I397" s="190"/>
      <c r="J397" s="190"/>
      <c r="K397" s="190"/>
      <c r="L397" s="190"/>
      <c r="M397" s="190"/>
      <c r="N397" s="190"/>
      <c r="O397" s="190"/>
      <c r="P397" s="190"/>
      <c r="Q397" s="190"/>
      <c r="R397" s="190"/>
      <c r="S397" s="190"/>
      <c r="T397" s="190"/>
      <c r="U397" s="190"/>
      <c r="V397" s="190"/>
      <c r="W397" s="190"/>
      <c r="X397" s="190"/>
      <c r="Y397" s="190"/>
      <c r="Z397" s="190"/>
      <c r="AA397" s="190"/>
      <c r="AB397" s="190"/>
      <c r="AC397" s="190"/>
      <c r="AD397" s="190"/>
      <c r="AE397" s="190"/>
    </row>
    <row r="398" spans="1:31" ht="26.25" customHeight="1">
      <c r="A398" s="190"/>
      <c r="B398" s="190"/>
      <c r="C398" s="190"/>
      <c r="D398" s="190"/>
      <c r="E398" s="190"/>
      <c r="F398" s="190"/>
      <c r="G398" s="190"/>
      <c r="H398" s="190"/>
      <c r="I398" s="190"/>
      <c r="J398" s="190"/>
      <c r="K398" s="190"/>
      <c r="L398" s="190"/>
      <c r="M398" s="190"/>
      <c r="N398" s="190"/>
      <c r="O398" s="190"/>
      <c r="P398" s="190"/>
      <c r="Q398" s="190"/>
      <c r="R398" s="190"/>
      <c r="S398" s="190"/>
      <c r="T398" s="190"/>
      <c r="U398" s="190"/>
      <c r="V398" s="190"/>
      <c r="W398" s="190"/>
      <c r="X398" s="190"/>
      <c r="Y398" s="190"/>
      <c r="Z398" s="190"/>
      <c r="AA398" s="190"/>
      <c r="AB398" s="190"/>
      <c r="AC398" s="190"/>
      <c r="AD398" s="190"/>
      <c r="AE398" s="190"/>
    </row>
    <row r="399" spans="1:31" ht="26.25" customHeight="1">
      <c r="A399" s="190"/>
      <c r="B399" s="190"/>
      <c r="C399" s="190"/>
      <c r="D399" s="190"/>
      <c r="E399" s="190"/>
      <c r="F399" s="190"/>
      <c r="G399" s="190"/>
      <c r="H399" s="190"/>
      <c r="I399" s="190"/>
      <c r="J399" s="190"/>
      <c r="K399" s="190"/>
      <c r="L399" s="190"/>
      <c r="M399" s="190"/>
      <c r="N399" s="190"/>
      <c r="O399" s="190"/>
      <c r="P399" s="190"/>
      <c r="Q399" s="190"/>
      <c r="R399" s="190"/>
      <c r="S399" s="190"/>
      <c r="T399" s="190"/>
      <c r="U399" s="190"/>
      <c r="V399" s="190"/>
      <c r="W399" s="190"/>
      <c r="X399" s="190"/>
      <c r="Y399" s="190"/>
      <c r="Z399" s="190"/>
      <c r="AA399" s="190"/>
      <c r="AB399" s="190"/>
      <c r="AC399" s="190"/>
      <c r="AD399" s="190"/>
      <c r="AE399" s="190"/>
    </row>
    <row r="400" spans="1:31" ht="26.25" customHeight="1">
      <c r="A400" s="190"/>
      <c r="B400" s="190"/>
      <c r="C400" s="190"/>
      <c r="D400" s="190"/>
      <c r="E400" s="190"/>
      <c r="F400" s="190"/>
      <c r="G400" s="190"/>
      <c r="H400" s="190"/>
      <c r="I400" s="190"/>
      <c r="J400" s="190"/>
      <c r="K400" s="190"/>
      <c r="L400" s="190"/>
      <c r="M400" s="190"/>
      <c r="N400" s="190"/>
      <c r="O400" s="190"/>
      <c r="P400" s="190"/>
      <c r="Q400" s="190"/>
      <c r="R400" s="190"/>
      <c r="S400" s="190"/>
      <c r="T400" s="190"/>
      <c r="U400" s="190"/>
      <c r="V400" s="190"/>
      <c r="W400" s="190"/>
      <c r="X400" s="190"/>
      <c r="Y400" s="190"/>
      <c r="Z400" s="190"/>
      <c r="AA400" s="190"/>
      <c r="AB400" s="190"/>
      <c r="AC400" s="190"/>
      <c r="AD400" s="190"/>
      <c r="AE400" s="190"/>
    </row>
    <row r="401" spans="1:31" ht="26.25" customHeight="1">
      <c r="A401" s="190"/>
      <c r="B401" s="190"/>
      <c r="C401" s="190"/>
      <c r="D401" s="190"/>
      <c r="E401" s="190"/>
      <c r="F401" s="190"/>
      <c r="G401" s="190"/>
      <c r="H401" s="190"/>
      <c r="I401" s="190"/>
      <c r="J401" s="190"/>
      <c r="K401" s="190"/>
      <c r="L401" s="190"/>
      <c r="M401" s="190"/>
      <c r="N401" s="190"/>
      <c r="O401" s="190"/>
      <c r="P401" s="190"/>
      <c r="Q401" s="190"/>
      <c r="R401" s="190"/>
      <c r="S401" s="190"/>
      <c r="T401" s="190"/>
      <c r="U401" s="190"/>
      <c r="V401" s="190"/>
      <c r="W401" s="190"/>
      <c r="X401" s="190"/>
      <c r="Y401" s="190"/>
      <c r="Z401" s="190"/>
      <c r="AA401" s="190"/>
      <c r="AB401" s="190"/>
      <c r="AC401" s="190"/>
      <c r="AD401" s="190"/>
      <c r="AE401" s="190"/>
    </row>
    <row r="402" spans="1:31" ht="26.25" customHeight="1">
      <c r="A402" s="190"/>
      <c r="B402" s="190"/>
      <c r="C402" s="190"/>
      <c r="D402" s="190"/>
      <c r="E402" s="190"/>
      <c r="F402" s="190"/>
      <c r="G402" s="190"/>
      <c r="H402" s="190"/>
      <c r="I402" s="190"/>
      <c r="J402" s="190"/>
      <c r="K402" s="190"/>
      <c r="L402" s="190"/>
      <c r="M402" s="190"/>
      <c r="N402" s="190"/>
      <c r="O402" s="190"/>
      <c r="P402" s="190"/>
      <c r="Q402" s="190"/>
      <c r="R402" s="190"/>
      <c r="S402" s="190"/>
      <c r="T402" s="190"/>
      <c r="U402" s="190"/>
      <c r="V402" s="190"/>
      <c r="W402" s="190"/>
      <c r="X402" s="190"/>
      <c r="Y402" s="190"/>
      <c r="Z402" s="190"/>
      <c r="AA402" s="190"/>
      <c r="AB402" s="190"/>
      <c r="AC402" s="190"/>
      <c r="AD402" s="190"/>
      <c r="AE402" s="190"/>
    </row>
    <row r="403" spans="1:31" ht="26.25" customHeight="1">
      <c r="A403" s="190"/>
      <c r="B403" s="190"/>
      <c r="C403" s="190"/>
      <c r="D403" s="190"/>
      <c r="E403" s="190"/>
      <c r="F403" s="190"/>
      <c r="G403" s="190"/>
      <c r="H403" s="190"/>
      <c r="I403" s="190"/>
      <c r="J403" s="190"/>
      <c r="K403" s="190"/>
      <c r="L403" s="190"/>
      <c r="M403" s="190"/>
      <c r="N403" s="190"/>
      <c r="O403" s="190"/>
      <c r="P403" s="190"/>
      <c r="Q403" s="190"/>
      <c r="R403" s="190"/>
      <c r="S403" s="190"/>
      <c r="T403" s="190"/>
      <c r="U403" s="190"/>
      <c r="V403" s="190"/>
      <c r="W403" s="190"/>
      <c r="X403" s="190"/>
      <c r="Y403" s="190"/>
      <c r="Z403" s="190"/>
      <c r="AA403" s="190"/>
      <c r="AB403" s="190"/>
      <c r="AC403" s="190"/>
      <c r="AD403" s="190"/>
      <c r="AE403" s="190"/>
    </row>
    <row r="404" spans="1:31" ht="26.25" customHeight="1">
      <c r="A404" s="190"/>
      <c r="B404" s="190"/>
      <c r="C404" s="190"/>
      <c r="D404" s="190"/>
      <c r="E404" s="190"/>
      <c r="F404" s="190"/>
      <c r="G404" s="190"/>
      <c r="H404" s="190"/>
      <c r="I404" s="190"/>
      <c r="J404" s="190"/>
      <c r="K404" s="190"/>
      <c r="L404" s="190"/>
      <c r="M404" s="190"/>
      <c r="N404" s="190"/>
      <c r="O404" s="190"/>
      <c r="P404" s="190"/>
      <c r="Q404" s="190"/>
      <c r="R404" s="190"/>
      <c r="S404" s="190"/>
      <c r="T404" s="190"/>
      <c r="U404" s="190"/>
      <c r="V404" s="190"/>
      <c r="W404" s="190"/>
      <c r="X404" s="190"/>
      <c r="Y404" s="190"/>
      <c r="Z404" s="190"/>
      <c r="AA404" s="190"/>
      <c r="AB404" s="190"/>
      <c r="AC404" s="190"/>
      <c r="AD404" s="190"/>
      <c r="AE404" s="190"/>
    </row>
    <row r="405" spans="1:31" ht="26.25" customHeight="1">
      <c r="A405" s="190"/>
      <c r="B405" s="190"/>
      <c r="C405" s="190"/>
      <c r="D405" s="190"/>
      <c r="E405" s="190"/>
      <c r="F405" s="190"/>
      <c r="G405" s="190"/>
      <c r="H405" s="190"/>
      <c r="I405" s="190"/>
      <c r="J405" s="190"/>
      <c r="K405" s="190"/>
      <c r="L405" s="190"/>
      <c r="M405" s="190"/>
      <c r="N405" s="190"/>
      <c r="O405" s="190"/>
      <c r="P405" s="190"/>
      <c r="Q405" s="190"/>
      <c r="R405" s="190"/>
      <c r="S405" s="190"/>
      <c r="T405" s="190"/>
      <c r="U405" s="190"/>
      <c r="V405" s="190"/>
      <c r="W405" s="190"/>
      <c r="X405" s="190"/>
      <c r="Y405" s="190"/>
      <c r="Z405" s="190"/>
      <c r="AA405" s="190"/>
      <c r="AB405" s="190"/>
      <c r="AC405" s="190"/>
      <c r="AD405" s="190"/>
      <c r="AE405" s="190"/>
    </row>
    <row r="406" spans="1:31" ht="26.25" customHeight="1">
      <c r="A406" s="190"/>
      <c r="B406" s="190"/>
      <c r="C406" s="190"/>
      <c r="D406" s="190"/>
      <c r="E406" s="190"/>
      <c r="F406" s="190"/>
      <c r="G406" s="190"/>
      <c r="H406" s="190"/>
      <c r="I406" s="190"/>
      <c r="J406" s="190"/>
      <c r="K406" s="190"/>
      <c r="L406" s="190"/>
      <c r="M406" s="190"/>
      <c r="N406" s="190"/>
      <c r="O406" s="190"/>
      <c r="P406" s="190"/>
      <c r="Q406" s="190"/>
      <c r="R406" s="190"/>
      <c r="S406" s="190"/>
      <c r="T406" s="190"/>
      <c r="U406" s="190"/>
      <c r="V406" s="190"/>
      <c r="W406" s="190"/>
      <c r="X406" s="190"/>
      <c r="Y406" s="190"/>
      <c r="Z406" s="190"/>
      <c r="AA406" s="190"/>
      <c r="AB406" s="190"/>
      <c r="AC406" s="190"/>
      <c r="AD406" s="190"/>
      <c r="AE406" s="190"/>
    </row>
    <row r="407" spans="1:31" ht="26.25" customHeight="1">
      <c r="A407" s="190"/>
      <c r="B407" s="190"/>
      <c r="C407" s="190"/>
      <c r="D407" s="190"/>
      <c r="E407" s="190"/>
      <c r="F407" s="190"/>
      <c r="G407" s="190"/>
      <c r="H407" s="190"/>
      <c r="I407" s="190"/>
      <c r="J407" s="190"/>
      <c r="K407" s="190"/>
      <c r="L407" s="190"/>
      <c r="M407" s="190"/>
      <c r="N407" s="190"/>
      <c r="O407" s="190"/>
      <c r="P407" s="190"/>
      <c r="Q407" s="190"/>
      <c r="R407" s="190"/>
      <c r="S407" s="190"/>
      <c r="T407" s="190"/>
      <c r="U407" s="190"/>
      <c r="V407" s="190"/>
      <c r="W407" s="190"/>
      <c r="X407" s="190"/>
      <c r="Y407" s="190"/>
      <c r="Z407" s="190"/>
      <c r="AA407" s="190"/>
      <c r="AB407" s="190"/>
      <c r="AC407" s="190"/>
      <c r="AD407" s="190"/>
      <c r="AE407" s="190"/>
    </row>
    <row r="408" spans="1:31" ht="26.25" customHeight="1">
      <c r="A408" s="190"/>
      <c r="B408" s="190"/>
      <c r="C408" s="190"/>
      <c r="D408" s="190"/>
      <c r="E408" s="190"/>
      <c r="F408" s="190"/>
      <c r="G408" s="190"/>
      <c r="H408" s="190"/>
      <c r="I408" s="190"/>
      <c r="J408" s="190"/>
      <c r="K408" s="190"/>
      <c r="L408" s="190"/>
      <c r="M408" s="190"/>
      <c r="N408" s="190"/>
      <c r="O408" s="190"/>
      <c r="P408" s="190"/>
      <c r="Q408" s="190"/>
      <c r="R408" s="190"/>
      <c r="S408" s="190"/>
      <c r="T408" s="190"/>
      <c r="U408" s="190"/>
      <c r="V408" s="190"/>
      <c r="W408" s="190"/>
      <c r="X408" s="190"/>
      <c r="Y408" s="190"/>
      <c r="Z408" s="190"/>
      <c r="AA408" s="190"/>
      <c r="AB408" s="190"/>
      <c r="AC408" s="190"/>
      <c r="AD408" s="190"/>
      <c r="AE408" s="190"/>
    </row>
    <row r="409" spans="1:31" ht="26.25" customHeight="1">
      <c r="A409" s="190"/>
      <c r="B409" s="190"/>
      <c r="C409" s="190"/>
      <c r="D409" s="190"/>
      <c r="E409" s="190"/>
      <c r="F409" s="190"/>
      <c r="G409" s="190"/>
      <c r="H409" s="190"/>
      <c r="I409" s="190"/>
      <c r="J409" s="190"/>
      <c r="K409" s="190"/>
      <c r="L409" s="190"/>
      <c r="M409" s="190"/>
      <c r="N409" s="190"/>
      <c r="O409" s="190"/>
      <c r="P409" s="190"/>
      <c r="Q409" s="190"/>
      <c r="R409" s="190"/>
      <c r="S409" s="190"/>
      <c r="T409" s="190"/>
      <c r="U409" s="190"/>
      <c r="V409" s="190"/>
      <c r="W409" s="190"/>
      <c r="X409" s="190"/>
      <c r="Y409" s="190"/>
      <c r="Z409" s="190"/>
      <c r="AA409" s="190"/>
      <c r="AB409" s="190"/>
      <c r="AC409" s="190"/>
      <c r="AD409" s="190"/>
      <c r="AE409" s="190"/>
    </row>
    <row r="410" spans="1:31" ht="26.25" customHeight="1">
      <c r="A410" s="190"/>
      <c r="B410" s="190"/>
      <c r="C410" s="190"/>
      <c r="D410" s="190"/>
      <c r="E410" s="190"/>
      <c r="F410" s="190"/>
      <c r="G410" s="190"/>
      <c r="H410" s="190"/>
      <c r="I410" s="190"/>
      <c r="J410" s="190"/>
      <c r="K410" s="190"/>
      <c r="L410" s="190"/>
      <c r="M410" s="190"/>
      <c r="N410" s="190"/>
      <c r="O410" s="190"/>
      <c r="P410" s="190"/>
      <c r="Q410" s="190"/>
      <c r="R410" s="190"/>
      <c r="S410" s="190"/>
      <c r="T410" s="190"/>
      <c r="U410" s="190"/>
      <c r="V410" s="190"/>
      <c r="W410" s="190"/>
      <c r="X410" s="190"/>
      <c r="Y410" s="190"/>
      <c r="Z410" s="190"/>
      <c r="AA410" s="190"/>
      <c r="AB410" s="190"/>
      <c r="AC410" s="190"/>
      <c r="AD410" s="190"/>
      <c r="AE410" s="190"/>
    </row>
    <row r="411" spans="1:31" ht="26.25" customHeight="1">
      <c r="A411" s="190"/>
      <c r="B411" s="190"/>
      <c r="C411" s="190"/>
      <c r="D411" s="190"/>
      <c r="E411" s="190"/>
      <c r="F411" s="190"/>
      <c r="G411" s="190"/>
      <c r="H411" s="190"/>
      <c r="I411" s="190"/>
      <c r="J411" s="190"/>
      <c r="K411" s="190"/>
      <c r="L411" s="190"/>
      <c r="M411" s="190"/>
      <c r="N411" s="190"/>
      <c r="O411" s="190"/>
      <c r="P411" s="190"/>
      <c r="Q411" s="190"/>
      <c r="R411" s="190"/>
      <c r="S411" s="190"/>
      <c r="T411" s="190"/>
      <c r="U411" s="190"/>
      <c r="V411" s="190"/>
      <c r="W411" s="190"/>
      <c r="X411" s="190"/>
      <c r="Y411" s="190"/>
      <c r="Z411" s="190"/>
      <c r="AA411" s="190"/>
      <c r="AB411" s="190"/>
      <c r="AC411" s="190"/>
      <c r="AD411" s="190"/>
      <c r="AE411" s="190"/>
    </row>
    <row r="412" spans="1:31" ht="26.25" customHeight="1">
      <c r="A412" s="190"/>
      <c r="B412" s="190"/>
      <c r="C412" s="190"/>
      <c r="D412" s="190"/>
      <c r="E412" s="190"/>
      <c r="F412" s="190"/>
      <c r="G412" s="190"/>
      <c r="H412" s="190"/>
      <c r="I412" s="190"/>
      <c r="J412" s="190"/>
      <c r="K412" s="190"/>
      <c r="L412" s="190"/>
      <c r="M412" s="190"/>
      <c r="N412" s="190"/>
      <c r="O412" s="190"/>
      <c r="P412" s="190"/>
      <c r="Q412" s="190"/>
      <c r="R412" s="190"/>
      <c r="S412" s="190"/>
      <c r="T412" s="190"/>
      <c r="U412" s="190"/>
      <c r="V412" s="190"/>
      <c r="W412" s="190"/>
      <c r="X412" s="190"/>
      <c r="Y412" s="190"/>
      <c r="Z412" s="190"/>
      <c r="AA412" s="190"/>
      <c r="AB412" s="190"/>
      <c r="AC412" s="190"/>
      <c r="AD412" s="190"/>
      <c r="AE412" s="190"/>
    </row>
    <row r="413" spans="1:31" ht="26.25" customHeight="1">
      <c r="A413" s="190"/>
      <c r="B413" s="190"/>
      <c r="C413" s="190"/>
      <c r="D413" s="190"/>
      <c r="E413" s="190"/>
      <c r="F413" s="190"/>
      <c r="G413" s="190"/>
      <c r="H413" s="190"/>
      <c r="I413" s="190"/>
      <c r="J413" s="190"/>
      <c r="K413" s="190"/>
      <c r="L413" s="190"/>
      <c r="M413" s="190"/>
      <c r="N413" s="190"/>
      <c r="O413" s="190"/>
      <c r="P413" s="190"/>
      <c r="Q413" s="190"/>
      <c r="R413" s="190"/>
      <c r="S413" s="190"/>
      <c r="T413" s="190"/>
      <c r="U413" s="190"/>
      <c r="V413" s="190"/>
      <c r="W413" s="190"/>
      <c r="X413" s="190"/>
      <c r="Y413" s="190"/>
      <c r="Z413" s="190"/>
      <c r="AA413" s="190"/>
      <c r="AB413" s="190"/>
      <c r="AC413" s="190"/>
      <c r="AD413" s="190"/>
      <c r="AE413" s="190"/>
    </row>
    <row r="414" spans="1:31" ht="26.25" customHeight="1">
      <c r="A414" s="190"/>
      <c r="B414" s="190"/>
      <c r="C414" s="190"/>
      <c r="D414" s="190"/>
      <c r="E414" s="190"/>
      <c r="F414" s="190"/>
      <c r="G414" s="190"/>
      <c r="H414" s="190"/>
      <c r="I414" s="190"/>
      <c r="J414" s="190"/>
      <c r="K414" s="190"/>
      <c r="L414" s="190"/>
      <c r="M414" s="190"/>
      <c r="N414" s="190"/>
      <c r="O414" s="190"/>
      <c r="P414" s="190"/>
      <c r="Q414" s="190"/>
      <c r="R414" s="190"/>
      <c r="S414" s="190"/>
      <c r="T414" s="190"/>
      <c r="U414" s="190"/>
      <c r="V414" s="190"/>
      <c r="W414" s="190"/>
      <c r="X414" s="190"/>
      <c r="Y414" s="190"/>
      <c r="Z414" s="190"/>
      <c r="AA414" s="190"/>
      <c r="AB414" s="190"/>
      <c r="AC414" s="190"/>
      <c r="AD414" s="190"/>
      <c r="AE414" s="190"/>
    </row>
    <row r="415" spans="1:31" ht="26.25" customHeight="1">
      <c r="A415" s="190"/>
      <c r="B415" s="190"/>
      <c r="C415" s="190"/>
      <c r="D415" s="190"/>
      <c r="E415" s="190"/>
      <c r="F415" s="190"/>
      <c r="G415" s="190"/>
      <c r="H415" s="190"/>
      <c r="I415" s="190"/>
      <c r="J415" s="190"/>
      <c r="K415" s="190"/>
      <c r="L415" s="190"/>
      <c r="M415" s="190"/>
      <c r="N415" s="190"/>
      <c r="O415" s="190"/>
      <c r="P415" s="190"/>
      <c r="Q415" s="190"/>
      <c r="R415" s="190"/>
      <c r="S415" s="190"/>
      <c r="T415" s="190"/>
      <c r="U415" s="190"/>
      <c r="V415" s="190"/>
      <c r="W415" s="190"/>
      <c r="X415" s="190"/>
      <c r="Y415" s="190"/>
      <c r="Z415" s="190"/>
      <c r="AA415" s="190"/>
      <c r="AB415" s="190"/>
      <c r="AC415" s="190"/>
      <c r="AD415" s="190"/>
      <c r="AE415" s="190"/>
    </row>
    <row r="416" spans="1:31" ht="26.25" customHeight="1">
      <c r="A416" s="190"/>
      <c r="B416" s="190"/>
      <c r="C416" s="190"/>
      <c r="D416" s="190"/>
      <c r="E416" s="190"/>
      <c r="F416" s="190"/>
      <c r="G416" s="190"/>
      <c r="H416" s="190"/>
      <c r="I416" s="190"/>
      <c r="J416" s="190"/>
      <c r="K416" s="190"/>
      <c r="L416" s="190"/>
      <c r="M416" s="190"/>
      <c r="N416" s="190"/>
      <c r="O416" s="190"/>
      <c r="P416" s="190"/>
      <c r="Q416" s="190"/>
      <c r="R416" s="190"/>
      <c r="S416" s="190"/>
      <c r="T416" s="190"/>
      <c r="U416" s="190"/>
      <c r="V416" s="190"/>
      <c r="W416" s="190"/>
      <c r="X416" s="190"/>
      <c r="Y416" s="190"/>
      <c r="Z416" s="190"/>
      <c r="AA416" s="190"/>
      <c r="AB416" s="190"/>
      <c r="AC416" s="190"/>
      <c r="AD416" s="190"/>
      <c r="AE416" s="190"/>
    </row>
    <row r="417" spans="1:31" ht="26.25" customHeight="1">
      <c r="A417" s="190"/>
      <c r="B417" s="190"/>
      <c r="C417" s="190"/>
      <c r="D417" s="190"/>
      <c r="E417" s="190"/>
      <c r="F417" s="190"/>
      <c r="G417" s="190"/>
      <c r="H417" s="190"/>
      <c r="I417" s="190"/>
      <c r="J417" s="190"/>
      <c r="K417" s="190"/>
      <c r="L417" s="190"/>
      <c r="M417" s="190"/>
      <c r="N417" s="190"/>
      <c r="O417" s="190"/>
      <c r="P417" s="190"/>
      <c r="Q417" s="190"/>
      <c r="R417" s="190"/>
      <c r="S417" s="190"/>
      <c r="T417" s="190"/>
      <c r="U417" s="190"/>
      <c r="V417" s="190"/>
      <c r="W417" s="190"/>
      <c r="X417" s="190"/>
      <c r="Y417" s="190"/>
      <c r="Z417" s="190"/>
      <c r="AA417" s="190"/>
      <c r="AB417" s="190"/>
      <c r="AC417" s="190"/>
      <c r="AD417" s="190"/>
      <c r="AE417" s="190"/>
    </row>
    <row r="418" spans="1:31" ht="26.25" customHeight="1">
      <c r="A418" s="190"/>
      <c r="B418" s="190"/>
      <c r="C418" s="190"/>
      <c r="D418" s="190"/>
      <c r="E418" s="190"/>
      <c r="F418" s="190"/>
      <c r="G418" s="190"/>
      <c r="H418" s="190"/>
      <c r="I418" s="190"/>
      <c r="J418" s="190"/>
      <c r="K418" s="190"/>
      <c r="L418" s="190"/>
      <c r="M418" s="190"/>
      <c r="N418" s="190"/>
      <c r="O418" s="190"/>
      <c r="P418" s="190"/>
      <c r="Q418" s="190"/>
      <c r="R418" s="190"/>
      <c r="S418" s="190"/>
      <c r="T418" s="190"/>
      <c r="U418" s="190"/>
      <c r="V418" s="190"/>
      <c r="W418" s="190"/>
      <c r="X418" s="190"/>
      <c r="Y418" s="190"/>
      <c r="Z418" s="190"/>
      <c r="AA418" s="190"/>
      <c r="AB418" s="190"/>
      <c r="AC418" s="190"/>
      <c r="AD418" s="190"/>
      <c r="AE418" s="190"/>
    </row>
    <row r="419" spans="1:31" ht="26.25" customHeight="1">
      <c r="A419" s="190"/>
      <c r="B419" s="190"/>
      <c r="C419" s="190"/>
      <c r="D419" s="190"/>
      <c r="E419" s="190"/>
      <c r="F419" s="190"/>
      <c r="G419" s="190"/>
      <c r="H419" s="190"/>
      <c r="I419" s="190"/>
      <c r="J419" s="190"/>
      <c r="K419" s="190"/>
      <c r="L419" s="190"/>
      <c r="M419" s="190"/>
      <c r="N419" s="190"/>
      <c r="O419" s="190"/>
      <c r="P419" s="190"/>
      <c r="Q419" s="190"/>
      <c r="R419" s="190"/>
      <c r="S419" s="190"/>
      <c r="T419" s="190"/>
      <c r="U419" s="190"/>
      <c r="V419" s="190"/>
      <c r="W419" s="190"/>
      <c r="X419" s="190"/>
      <c r="Y419" s="190"/>
      <c r="Z419" s="190"/>
      <c r="AA419" s="190"/>
      <c r="AB419" s="190"/>
      <c r="AC419" s="190"/>
      <c r="AD419" s="190"/>
      <c r="AE419" s="190"/>
    </row>
    <row r="420" spans="1:31" ht="26.25" customHeight="1">
      <c r="A420" s="190"/>
      <c r="B420" s="190"/>
      <c r="C420" s="190"/>
      <c r="D420" s="190"/>
      <c r="E420" s="190"/>
      <c r="F420" s="190"/>
      <c r="G420" s="190"/>
      <c r="H420" s="190"/>
      <c r="I420" s="190"/>
      <c r="J420" s="190"/>
      <c r="K420" s="190"/>
      <c r="L420" s="190"/>
      <c r="M420" s="190"/>
      <c r="N420" s="190"/>
      <c r="O420" s="190"/>
      <c r="P420" s="190"/>
      <c r="Q420" s="190"/>
      <c r="R420" s="190"/>
      <c r="S420" s="190"/>
      <c r="T420" s="190"/>
      <c r="U420" s="190"/>
      <c r="V420" s="190"/>
      <c r="W420" s="190"/>
      <c r="X420" s="190"/>
      <c r="Y420" s="190"/>
      <c r="Z420" s="190"/>
      <c r="AA420" s="190"/>
      <c r="AB420" s="190"/>
      <c r="AC420" s="190"/>
      <c r="AD420" s="190"/>
      <c r="AE420" s="190"/>
    </row>
    <row r="421" spans="1:31" ht="26.25" customHeight="1">
      <c r="A421" s="190"/>
      <c r="B421" s="190"/>
      <c r="C421" s="190"/>
      <c r="D421" s="190"/>
      <c r="E421" s="190"/>
      <c r="F421" s="190"/>
      <c r="G421" s="190"/>
      <c r="H421" s="190"/>
      <c r="I421" s="190"/>
      <c r="J421" s="190"/>
      <c r="K421" s="190"/>
      <c r="L421" s="190"/>
      <c r="M421" s="190"/>
      <c r="N421" s="190"/>
      <c r="O421" s="190"/>
      <c r="P421" s="190"/>
      <c r="Q421" s="190"/>
      <c r="R421" s="190"/>
      <c r="S421" s="190"/>
      <c r="T421" s="190"/>
      <c r="U421" s="190"/>
      <c r="V421" s="190"/>
      <c r="W421" s="190"/>
      <c r="X421" s="190"/>
      <c r="Y421" s="190"/>
      <c r="Z421" s="190"/>
      <c r="AA421" s="190"/>
      <c r="AB421" s="190"/>
      <c r="AC421" s="190"/>
      <c r="AD421" s="190"/>
      <c r="AE421" s="190"/>
    </row>
    <row r="422" spans="1:31" ht="26.25" customHeight="1">
      <c r="A422" s="190"/>
      <c r="B422" s="190"/>
      <c r="C422" s="190"/>
      <c r="D422" s="190"/>
      <c r="E422" s="190"/>
      <c r="F422" s="190"/>
      <c r="G422" s="190"/>
      <c r="H422" s="190"/>
      <c r="I422" s="190"/>
      <c r="J422" s="190"/>
      <c r="K422" s="190"/>
      <c r="L422" s="190"/>
      <c r="M422" s="190"/>
      <c r="N422" s="190"/>
      <c r="O422" s="190"/>
      <c r="P422" s="190"/>
      <c r="Q422" s="190"/>
      <c r="R422" s="190"/>
      <c r="S422" s="190"/>
      <c r="T422" s="190"/>
      <c r="U422" s="190"/>
      <c r="V422" s="190"/>
      <c r="W422" s="190"/>
      <c r="X422" s="190"/>
      <c r="Y422" s="190"/>
      <c r="Z422" s="190"/>
      <c r="AA422" s="190"/>
      <c r="AB422" s="190"/>
      <c r="AC422" s="190"/>
      <c r="AD422" s="190"/>
      <c r="AE422" s="190"/>
    </row>
    <row r="423" spans="1:31" ht="26.25" customHeight="1">
      <c r="A423" s="190"/>
      <c r="B423" s="190"/>
      <c r="C423" s="190"/>
      <c r="D423" s="190"/>
      <c r="E423" s="190"/>
      <c r="F423" s="190"/>
      <c r="G423" s="190"/>
      <c r="H423" s="190"/>
      <c r="I423" s="190"/>
      <c r="J423" s="190"/>
      <c r="K423" s="190"/>
      <c r="L423" s="190"/>
      <c r="M423" s="190"/>
      <c r="N423" s="190"/>
      <c r="O423" s="190"/>
      <c r="P423" s="190"/>
      <c r="Q423" s="190"/>
      <c r="R423" s="190"/>
      <c r="S423" s="190"/>
      <c r="T423" s="190"/>
      <c r="U423" s="190"/>
      <c r="V423" s="190"/>
      <c r="W423" s="190"/>
      <c r="X423" s="190"/>
      <c r="Y423" s="190"/>
      <c r="Z423" s="190"/>
      <c r="AA423" s="190"/>
      <c r="AB423" s="190"/>
      <c r="AC423" s="190"/>
      <c r="AD423" s="190"/>
      <c r="AE423" s="190"/>
    </row>
    <row r="424" spans="1:31" ht="26.25" customHeight="1">
      <c r="A424" s="190"/>
      <c r="B424" s="190"/>
      <c r="C424" s="190"/>
      <c r="D424" s="190"/>
      <c r="E424" s="190"/>
      <c r="F424" s="190"/>
      <c r="G424" s="190"/>
      <c r="H424" s="190"/>
      <c r="I424" s="190"/>
      <c r="J424" s="190"/>
      <c r="K424" s="190"/>
      <c r="L424" s="190"/>
      <c r="M424" s="190"/>
      <c r="N424" s="190"/>
      <c r="O424" s="190"/>
      <c r="P424" s="190"/>
      <c r="Q424" s="190"/>
      <c r="R424" s="190"/>
      <c r="S424" s="190"/>
      <c r="T424" s="190"/>
      <c r="U424" s="190"/>
      <c r="V424" s="190"/>
      <c r="W424" s="190"/>
      <c r="X424" s="190"/>
      <c r="Y424" s="190"/>
      <c r="Z424" s="190"/>
      <c r="AA424" s="190"/>
      <c r="AB424" s="190"/>
      <c r="AC424" s="190"/>
      <c r="AD424" s="190"/>
      <c r="AE424" s="190"/>
    </row>
    <row r="425" spans="1:31" ht="26.25" customHeight="1">
      <c r="A425" s="190"/>
      <c r="B425" s="190"/>
      <c r="C425" s="190"/>
      <c r="D425" s="190"/>
      <c r="E425" s="190"/>
      <c r="F425" s="190"/>
      <c r="G425" s="190"/>
      <c r="H425" s="190"/>
      <c r="I425" s="190"/>
      <c r="J425" s="190"/>
      <c r="K425" s="190"/>
      <c r="L425" s="190"/>
      <c r="M425" s="190"/>
      <c r="N425" s="190"/>
      <c r="O425" s="190"/>
      <c r="P425" s="190"/>
      <c r="Q425" s="190"/>
      <c r="R425" s="190"/>
      <c r="S425" s="190"/>
      <c r="T425" s="190"/>
      <c r="U425" s="190"/>
      <c r="V425" s="190"/>
      <c r="W425" s="190"/>
      <c r="X425" s="190"/>
      <c r="Y425" s="190"/>
      <c r="Z425" s="190"/>
      <c r="AA425" s="190"/>
      <c r="AB425" s="190"/>
      <c r="AC425" s="190"/>
      <c r="AD425" s="190"/>
      <c r="AE425" s="190"/>
    </row>
    <row r="426" spans="1:31" ht="26.25" customHeight="1">
      <c r="A426" s="190"/>
      <c r="B426" s="190"/>
      <c r="C426" s="190"/>
      <c r="D426" s="190"/>
      <c r="E426" s="190"/>
      <c r="F426" s="190"/>
      <c r="G426" s="190"/>
      <c r="H426" s="190"/>
      <c r="I426" s="190"/>
      <c r="J426" s="190"/>
      <c r="K426" s="190"/>
      <c r="L426" s="190"/>
      <c r="M426" s="190"/>
      <c r="N426" s="190"/>
      <c r="O426" s="190"/>
      <c r="P426" s="190"/>
      <c r="Q426" s="190"/>
      <c r="R426" s="190"/>
      <c r="S426" s="190"/>
      <c r="T426" s="190"/>
      <c r="U426" s="190"/>
      <c r="V426" s="190"/>
      <c r="W426" s="190"/>
      <c r="X426" s="190"/>
      <c r="Y426" s="190"/>
      <c r="Z426" s="190"/>
      <c r="AA426" s="190"/>
      <c r="AB426" s="190"/>
      <c r="AC426" s="190"/>
      <c r="AD426" s="190"/>
      <c r="AE426" s="190"/>
    </row>
    <row r="427" spans="1:31" ht="26.25" customHeight="1">
      <c r="A427" s="190"/>
      <c r="B427" s="190"/>
      <c r="C427" s="190"/>
      <c r="D427" s="190"/>
      <c r="E427" s="190"/>
      <c r="F427" s="190"/>
      <c r="G427" s="190"/>
      <c r="H427" s="190"/>
      <c r="I427" s="190"/>
      <c r="J427" s="190"/>
      <c r="K427" s="190"/>
      <c r="L427" s="190"/>
      <c r="M427" s="190"/>
      <c r="N427" s="190"/>
      <c r="O427" s="190"/>
      <c r="P427" s="190"/>
      <c r="Q427" s="190"/>
      <c r="R427" s="190"/>
      <c r="S427" s="190"/>
      <c r="T427" s="190"/>
      <c r="U427" s="190"/>
      <c r="V427" s="190"/>
      <c r="W427" s="190"/>
      <c r="X427" s="190"/>
      <c r="Y427" s="190"/>
      <c r="Z427" s="190"/>
      <c r="AA427" s="190"/>
      <c r="AB427" s="190"/>
      <c r="AC427" s="190"/>
      <c r="AD427" s="190"/>
      <c r="AE427" s="190"/>
    </row>
    <row r="428" spans="1:31" ht="26.25" customHeight="1">
      <c r="A428" s="190"/>
      <c r="B428" s="190"/>
      <c r="C428" s="190"/>
      <c r="D428" s="190"/>
      <c r="E428" s="190"/>
      <c r="F428" s="190"/>
      <c r="G428" s="190"/>
      <c r="H428" s="190"/>
      <c r="I428" s="190"/>
      <c r="J428" s="190"/>
      <c r="K428" s="190"/>
      <c r="L428" s="190"/>
      <c r="M428" s="190"/>
      <c r="N428" s="190"/>
      <c r="O428" s="190"/>
      <c r="P428" s="190"/>
      <c r="Q428" s="190"/>
      <c r="R428" s="190"/>
      <c r="S428" s="190"/>
      <c r="T428" s="190"/>
      <c r="U428" s="190"/>
      <c r="V428" s="190"/>
      <c r="W428" s="190"/>
      <c r="X428" s="190"/>
      <c r="Y428" s="190"/>
      <c r="Z428" s="190"/>
      <c r="AA428" s="190"/>
      <c r="AB428" s="190"/>
      <c r="AC428" s="190"/>
      <c r="AD428" s="190"/>
      <c r="AE428" s="190"/>
    </row>
    <row r="429" spans="1:31" ht="26.25" customHeight="1">
      <c r="A429" s="190"/>
      <c r="B429" s="190"/>
      <c r="C429" s="190"/>
      <c r="D429" s="190"/>
      <c r="E429" s="190"/>
      <c r="F429" s="190"/>
      <c r="G429" s="190"/>
      <c r="H429" s="190"/>
      <c r="I429" s="190"/>
      <c r="J429" s="190"/>
      <c r="K429" s="190"/>
      <c r="L429" s="190"/>
      <c r="M429" s="190"/>
      <c r="N429" s="190"/>
      <c r="O429" s="190"/>
      <c r="P429" s="190"/>
      <c r="Q429" s="190"/>
      <c r="R429" s="190"/>
      <c r="S429" s="190"/>
      <c r="T429" s="190"/>
      <c r="U429" s="190"/>
      <c r="V429" s="190"/>
      <c r="W429" s="190"/>
      <c r="X429" s="190"/>
      <c r="Y429" s="190"/>
      <c r="Z429" s="190"/>
      <c r="AA429" s="190"/>
      <c r="AB429" s="190"/>
      <c r="AC429" s="190"/>
      <c r="AD429" s="190"/>
      <c r="AE429" s="190"/>
    </row>
    <row r="430" spans="1:31" ht="26.25" customHeight="1">
      <c r="A430" s="190"/>
      <c r="B430" s="190"/>
      <c r="C430" s="190"/>
      <c r="D430" s="190"/>
      <c r="E430" s="190"/>
      <c r="F430" s="190"/>
      <c r="G430" s="190"/>
      <c r="H430" s="190"/>
      <c r="I430" s="190"/>
      <c r="J430" s="190"/>
      <c r="K430" s="190"/>
      <c r="L430" s="190"/>
      <c r="M430" s="190"/>
      <c r="N430" s="190"/>
      <c r="O430" s="190"/>
      <c r="P430" s="190"/>
      <c r="Q430" s="190"/>
      <c r="R430" s="190"/>
      <c r="S430" s="190"/>
      <c r="T430" s="190"/>
      <c r="U430" s="190"/>
      <c r="V430" s="190"/>
      <c r="W430" s="190"/>
      <c r="X430" s="190"/>
      <c r="Y430" s="190"/>
      <c r="Z430" s="190"/>
      <c r="AA430" s="190"/>
      <c r="AB430" s="190"/>
      <c r="AC430" s="190"/>
      <c r="AD430" s="190"/>
      <c r="AE430" s="190"/>
    </row>
    <row r="431" spans="1:31" ht="26.25" customHeight="1">
      <c r="A431" s="190"/>
      <c r="B431" s="190"/>
      <c r="C431" s="190"/>
      <c r="D431" s="190"/>
      <c r="E431" s="190"/>
      <c r="F431" s="190"/>
      <c r="G431" s="190"/>
      <c r="H431" s="190"/>
      <c r="I431" s="190"/>
      <c r="J431" s="190"/>
      <c r="K431" s="190"/>
      <c r="L431" s="190"/>
      <c r="M431" s="190"/>
      <c r="N431" s="190"/>
      <c r="O431" s="190"/>
      <c r="P431" s="190"/>
      <c r="Q431" s="190"/>
      <c r="R431" s="190"/>
      <c r="S431" s="190"/>
      <c r="T431" s="190"/>
      <c r="U431" s="190"/>
      <c r="V431" s="190"/>
      <c r="W431" s="190"/>
      <c r="X431" s="190"/>
      <c r="Y431" s="190"/>
      <c r="Z431" s="190"/>
      <c r="AA431" s="190"/>
      <c r="AB431" s="190"/>
      <c r="AC431" s="190"/>
      <c r="AD431" s="190"/>
      <c r="AE431" s="190"/>
    </row>
    <row r="432" spans="1:31" ht="26.25" customHeight="1">
      <c r="A432" s="190"/>
      <c r="B432" s="190"/>
      <c r="C432" s="190"/>
      <c r="D432" s="190"/>
      <c r="E432" s="190"/>
      <c r="F432" s="190"/>
      <c r="G432" s="190"/>
      <c r="H432" s="190"/>
      <c r="I432" s="190"/>
      <c r="J432" s="190"/>
      <c r="K432" s="190"/>
      <c r="L432" s="190"/>
      <c r="M432" s="190"/>
      <c r="N432" s="190"/>
      <c r="O432" s="190"/>
      <c r="P432" s="190"/>
      <c r="Q432" s="190"/>
      <c r="R432" s="190"/>
      <c r="S432" s="190"/>
      <c r="T432" s="190"/>
      <c r="U432" s="190"/>
      <c r="V432" s="190"/>
      <c r="W432" s="190"/>
      <c r="X432" s="190"/>
      <c r="Y432" s="190"/>
      <c r="Z432" s="190"/>
      <c r="AA432" s="190"/>
      <c r="AB432" s="190"/>
      <c r="AC432" s="190"/>
      <c r="AD432" s="190"/>
      <c r="AE432" s="190"/>
    </row>
    <row r="433" spans="1:31" ht="26.25" customHeight="1">
      <c r="A433" s="190"/>
      <c r="B433" s="190"/>
      <c r="C433" s="190"/>
      <c r="D433" s="190"/>
      <c r="E433" s="190"/>
      <c r="F433" s="190"/>
      <c r="G433" s="190"/>
      <c r="H433" s="190"/>
      <c r="I433" s="190"/>
      <c r="J433" s="190"/>
      <c r="K433" s="190"/>
      <c r="L433" s="190"/>
      <c r="M433" s="190"/>
      <c r="N433" s="190"/>
      <c r="O433" s="190"/>
      <c r="P433" s="190"/>
      <c r="Q433" s="190"/>
      <c r="R433" s="190"/>
      <c r="S433" s="190"/>
      <c r="T433" s="190"/>
      <c r="U433" s="190"/>
      <c r="V433" s="190"/>
      <c r="W433" s="190"/>
      <c r="X433" s="190"/>
      <c r="Y433" s="190"/>
      <c r="Z433" s="190"/>
      <c r="AA433" s="190"/>
      <c r="AB433" s="190"/>
      <c r="AC433" s="190"/>
      <c r="AD433" s="190"/>
      <c r="AE433" s="190"/>
    </row>
    <row r="434" spans="1:31" ht="26.25" customHeight="1">
      <c r="A434" s="190"/>
      <c r="B434" s="190"/>
      <c r="C434" s="190"/>
      <c r="D434" s="190"/>
      <c r="E434" s="190"/>
      <c r="F434" s="190"/>
      <c r="G434" s="190"/>
      <c r="H434" s="190"/>
      <c r="I434" s="190"/>
      <c r="J434" s="190"/>
      <c r="K434" s="190"/>
      <c r="L434" s="190"/>
      <c r="M434" s="190"/>
      <c r="N434" s="190"/>
      <c r="O434" s="190"/>
      <c r="P434" s="190"/>
      <c r="Q434" s="190"/>
      <c r="R434" s="190"/>
      <c r="S434" s="190"/>
      <c r="T434" s="190"/>
      <c r="U434" s="190"/>
      <c r="V434" s="190"/>
      <c r="W434" s="190"/>
      <c r="X434" s="190"/>
      <c r="Y434" s="190"/>
      <c r="Z434" s="190"/>
      <c r="AA434" s="190"/>
      <c r="AB434" s="190"/>
      <c r="AC434" s="190"/>
      <c r="AD434" s="190"/>
      <c r="AE434" s="190"/>
    </row>
    <row r="435" spans="1:31" ht="26.25" customHeight="1">
      <c r="A435" s="190"/>
      <c r="B435" s="190"/>
      <c r="C435" s="190"/>
      <c r="D435" s="190"/>
      <c r="E435" s="190"/>
      <c r="F435" s="190"/>
      <c r="G435" s="190"/>
      <c r="H435" s="190"/>
      <c r="I435" s="190"/>
      <c r="J435" s="190"/>
      <c r="K435" s="190"/>
      <c r="L435" s="190"/>
      <c r="M435" s="190"/>
      <c r="N435" s="190"/>
      <c r="O435" s="190"/>
      <c r="P435" s="190"/>
      <c r="Q435" s="190"/>
      <c r="R435" s="190"/>
      <c r="S435" s="190"/>
      <c r="T435" s="190"/>
      <c r="U435" s="190"/>
      <c r="V435" s="190"/>
      <c r="W435" s="190"/>
      <c r="X435" s="190"/>
      <c r="Y435" s="190"/>
      <c r="Z435" s="190"/>
      <c r="AA435" s="190"/>
      <c r="AB435" s="190"/>
      <c r="AC435" s="190"/>
      <c r="AD435" s="190"/>
      <c r="AE435" s="190"/>
    </row>
    <row r="436" spans="1:31" ht="26.25" customHeight="1">
      <c r="A436" s="190"/>
      <c r="B436" s="190"/>
      <c r="C436" s="190"/>
      <c r="D436" s="190"/>
      <c r="E436" s="190"/>
      <c r="F436" s="190"/>
      <c r="G436" s="190"/>
      <c r="H436" s="190"/>
      <c r="I436" s="190"/>
      <c r="J436" s="190"/>
      <c r="K436" s="190"/>
      <c r="L436" s="190"/>
      <c r="M436" s="190"/>
      <c r="N436" s="190"/>
      <c r="O436" s="190"/>
      <c r="P436" s="190"/>
      <c r="Q436" s="190"/>
      <c r="R436" s="190"/>
      <c r="S436" s="190"/>
      <c r="T436" s="190"/>
      <c r="U436" s="190"/>
      <c r="V436" s="190"/>
      <c r="W436" s="190"/>
      <c r="X436" s="190"/>
      <c r="Y436" s="190"/>
      <c r="Z436" s="190"/>
      <c r="AA436" s="190"/>
      <c r="AB436" s="190"/>
      <c r="AC436" s="190"/>
      <c r="AD436" s="190"/>
      <c r="AE436" s="190"/>
    </row>
    <row r="437" spans="1:31" ht="26.25" customHeight="1">
      <c r="A437" s="190"/>
      <c r="B437" s="190"/>
      <c r="C437" s="190"/>
      <c r="D437" s="190"/>
      <c r="E437" s="190"/>
      <c r="F437" s="190"/>
      <c r="G437" s="190"/>
      <c r="H437" s="190"/>
      <c r="I437" s="190"/>
      <c r="J437" s="190"/>
      <c r="K437" s="190"/>
      <c r="L437" s="190"/>
      <c r="M437" s="190"/>
      <c r="N437" s="190"/>
      <c r="O437" s="190"/>
      <c r="P437" s="190"/>
      <c r="Q437" s="190"/>
      <c r="R437" s="190"/>
      <c r="S437" s="190"/>
      <c r="T437" s="190"/>
      <c r="U437" s="190"/>
      <c r="V437" s="190"/>
      <c r="W437" s="190"/>
      <c r="X437" s="190"/>
      <c r="Y437" s="190"/>
      <c r="Z437" s="190"/>
      <c r="AA437" s="190"/>
      <c r="AB437" s="190"/>
      <c r="AC437" s="190"/>
      <c r="AD437" s="190"/>
      <c r="AE437" s="190"/>
    </row>
    <row r="438" spans="1:31" ht="26.25" customHeight="1">
      <c r="A438" s="190"/>
      <c r="B438" s="190"/>
      <c r="C438" s="190"/>
      <c r="D438" s="190"/>
      <c r="E438" s="190"/>
      <c r="F438" s="190"/>
      <c r="G438" s="190"/>
      <c r="H438" s="190"/>
      <c r="I438" s="190"/>
      <c r="J438" s="190"/>
      <c r="K438" s="190"/>
      <c r="L438" s="190"/>
      <c r="M438" s="190"/>
      <c r="N438" s="190"/>
      <c r="O438" s="190"/>
      <c r="P438" s="190"/>
      <c r="Q438" s="190"/>
      <c r="R438" s="190"/>
      <c r="S438" s="190"/>
      <c r="T438" s="190"/>
      <c r="U438" s="190"/>
      <c r="V438" s="190"/>
      <c r="W438" s="190"/>
      <c r="X438" s="190"/>
      <c r="Y438" s="190"/>
      <c r="Z438" s="190"/>
      <c r="AA438" s="190"/>
      <c r="AB438" s="190"/>
      <c r="AC438" s="190"/>
      <c r="AD438" s="190"/>
      <c r="AE438" s="190"/>
    </row>
    <row r="439" spans="1:31" ht="26.25" customHeight="1">
      <c r="A439" s="190"/>
      <c r="B439" s="190"/>
      <c r="C439" s="190"/>
      <c r="D439" s="190"/>
      <c r="E439" s="190"/>
      <c r="F439" s="190"/>
      <c r="G439" s="190"/>
      <c r="H439" s="190"/>
      <c r="I439" s="190"/>
      <c r="J439" s="190"/>
      <c r="K439" s="190"/>
      <c r="L439" s="190"/>
      <c r="M439" s="190"/>
      <c r="N439" s="190"/>
      <c r="O439" s="190"/>
      <c r="P439" s="190"/>
      <c r="Q439" s="190"/>
      <c r="R439" s="190"/>
      <c r="S439" s="190"/>
      <c r="T439" s="190"/>
      <c r="U439" s="190"/>
      <c r="V439" s="190"/>
      <c r="W439" s="190"/>
      <c r="X439" s="190"/>
      <c r="Y439" s="190"/>
      <c r="Z439" s="190"/>
      <c r="AA439" s="190"/>
      <c r="AB439" s="190"/>
      <c r="AC439" s="190"/>
      <c r="AD439" s="190"/>
      <c r="AE439" s="190"/>
    </row>
    <row r="440" spans="1:31" ht="26.25" customHeight="1">
      <c r="A440" s="190"/>
      <c r="B440" s="190"/>
      <c r="C440" s="190"/>
      <c r="D440" s="190"/>
      <c r="E440" s="190"/>
      <c r="F440" s="190"/>
      <c r="G440" s="190"/>
      <c r="H440" s="190"/>
      <c r="I440" s="190"/>
      <c r="J440" s="190"/>
      <c r="K440" s="190"/>
      <c r="L440" s="190"/>
      <c r="M440" s="190"/>
      <c r="N440" s="190"/>
      <c r="O440" s="190"/>
      <c r="P440" s="190"/>
      <c r="Q440" s="190"/>
      <c r="R440" s="190"/>
      <c r="S440" s="190"/>
      <c r="T440" s="190"/>
      <c r="U440" s="190"/>
      <c r="V440" s="190"/>
      <c r="W440" s="190"/>
      <c r="X440" s="190"/>
      <c r="Y440" s="190"/>
      <c r="Z440" s="190"/>
      <c r="AA440" s="190"/>
      <c r="AB440" s="190"/>
      <c r="AC440" s="190"/>
      <c r="AD440" s="190"/>
      <c r="AE440" s="190"/>
    </row>
    <row r="441" spans="1:31" ht="26.25" customHeight="1">
      <c r="A441" s="190"/>
      <c r="B441" s="190"/>
      <c r="C441" s="190"/>
      <c r="D441" s="190"/>
      <c r="E441" s="190"/>
      <c r="F441" s="190"/>
      <c r="G441" s="190"/>
      <c r="H441" s="190"/>
      <c r="I441" s="190"/>
      <c r="J441" s="190"/>
      <c r="K441" s="190"/>
      <c r="L441" s="190"/>
      <c r="M441" s="190"/>
      <c r="N441" s="190"/>
      <c r="O441" s="190"/>
      <c r="P441" s="190"/>
      <c r="Q441" s="190"/>
      <c r="R441" s="190"/>
      <c r="S441" s="190"/>
      <c r="T441" s="190"/>
      <c r="U441" s="190"/>
      <c r="V441" s="190"/>
      <c r="W441" s="190"/>
      <c r="X441" s="190"/>
      <c r="Y441" s="190"/>
      <c r="Z441" s="190"/>
      <c r="AA441" s="190"/>
      <c r="AB441" s="190"/>
      <c r="AC441" s="190"/>
      <c r="AD441" s="190"/>
      <c r="AE441" s="190"/>
    </row>
    <row r="442" spans="1:31" ht="26.25" customHeight="1">
      <c r="A442" s="190"/>
      <c r="B442" s="190"/>
      <c r="C442" s="190"/>
      <c r="D442" s="190"/>
      <c r="E442" s="190"/>
      <c r="F442" s="190"/>
      <c r="G442" s="190"/>
      <c r="H442" s="190"/>
      <c r="I442" s="190"/>
      <c r="J442" s="190"/>
      <c r="K442" s="190"/>
      <c r="L442" s="190"/>
      <c r="M442" s="190"/>
      <c r="N442" s="190"/>
      <c r="O442" s="190"/>
      <c r="P442" s="190"/>
      <c r="Q442" s="190"/>
      <c r="R442" s="190"/>
      <c r="S442" s="190"/>
      <c r="T442" s="190"/>
      <c r="U442" s="190"/>
      <c r="V442" s="190"/>
      <c r="W442" s="190"/>
      <c r="X442" s="190"/>
      <c r="Y442" s="190"/>
      <c r="Z442" s="190"/>
      <c r="AA442" s="190"/>
      <c r="AB442" s="190"/>
      <c r="AC442" s="190"/>
      <c r="AD442" s="190"/>
      <c r="AE442" s="190"/>
    </row>
    <row r="443" spans="1:31" ht="26.25" customHeight="1">
      <c r="A443" s="190"/>
      <c r="B443" s="190"/>
      <c r="C443" s="190"/>
      <c r="D443" s="190"/>
      <c r="E443" s="190"/>
      <c r="F443" s="190"/>
      <c r="G443" s="190"/>
      <c r="H443" s="190"/>
      <c r="I443" s="190"/>
      <c r="J443" s="190"/>
      <c r="K443" s="190"/>
      <c r="L443" s="190"/>
      <c r="M443" s="190"/>
      <c r="N443" s="190"/>
      <c r="O443" s="190"/>
      <c r="P443" s="190"/>
      <c r="Q443" s="190"/>
      <c r="R443" s="190"/>
      <c r="S443" s="190"/>
      <c r="T443" s="190"/>
      <c r="U443" s="190"/>
      <c r="V443" s="190"/>
      <c r="W443" s="190"/>
      <c r="X443" s="190"/>
      <c r="Y443" s="190"/>
      <c r="Z443" s="190"/>
      <c r="AA443" s="190"/>
      <c r="AB443" s="190"/>
      <c r="AC443" s="190"/>
      <c r="AD443" s="190"/>
      <c r="AE443" s="190"/>
    </row>
    <row r="444" spans="1:31" ht="26.25" customHeight="1">
      <c r="A444" s="190"/>
      <c r="B444" s="190"/>
      <c r="C444" s="190"/>
      <c r="D444" s="190"/>
      <c r="E444" s="190"/>
      <c r="F444" s="190"/>
      <c r="G444" s="190"/>
      <c r="H444" s="190"/>
      <c r="I444" s="190"/>
      <c r="J444" s="190"/>
      <c r="K444" s="190"/>
      <c r="L444" s="190"/>
      <c r="M444" s="190"/>
      <c r="N444" s="190"/>
      <c r="O444" s="190"/>
      <c r="P444" s="190"/>
      <c r="Q444" s="190"/>
      <c r="R444" s="190"/>
      <c r="S444" s="190"/>
      <c r="T444" s="190"/>
      <c r="U444" s="190"/>
      <c r="V444" s="190"/>
      <c r="W444" s="190"/>
      <c r="X444" s="190"/>
      <c r="Y444" s="190"/>
      <c r="Z444" s="190"/>
      <c r="AA444" s="190"/>
      <c r="AB444" s="190"/>
      <c r="AC444" s="190"/>
      <c r="AD444" s="190"/>
      <c r="AE444" s="190"/>
    </row>
    <row r="445" spans="1:31" ht="26.25" customHeight="1">
      <c r="A445" s="190"/>
      <c r="B445" s="190"/>
      <c r="C445" s="190"/>
      <c r="D445" s="190"/>
      <c r="E445" s="190"/>
      <c r="F445" s="190"/>
      <c r="G445" s="190"/>
      <c r="H445" s="190"/>
      <c r="I445" s="190"/>
      <c r="J445" s="190"/>
      <c r="K445" s="190"/>
      <c r="L445" s="190"/>
      <c r="M445" s="190"/>
      <c r="N445" s="190"/>
      <c r="O445" s="190"/>
      <c r="P445" s="190"/>
      <c r="Q445" s="190"/>
      <c r="R445" s="190"/>
      <c r="S445" s="190"/>
      <c r="T445" s="190"/>
      <c r="U445" s="190"/>
      <c r="V445" s="190"/>
      <c r="W445" s="190"/>
      <c r="X445" s="190"/>
      <c r="Y445" s="190"/>
      <c r="Z445" s="190"/>
      <c r="AA445" s="190"/>
      <c r="AB445" s="190"/>
      <c r="AC445" s="190"/>
      <c r="AD445" s="190"/>
      <c r="AE445" s="190"/>
    </row>
    <row r="446" spans="1:31" ht="26.25" customHeight="1">
      <c r="A446" s="190"/>
      <c r="B446" s="190"/>
      <c r="C446" s="190"/>
      <c r="D446" s="190"/>
      <c r="E446" s="190"/>
      <c r="F446" s="190"/>
      <c r="G446" s="190"/>
      <c r="H446" s="190"/>
      <c r="I446" s="190"/>
      <c r="J446" s="190"/>
      <c r="K446" s="190"/>
      <c r="L446" s="190"/>
      <c r="M446" s="190"/>
      <c r="N446" s="190"/>
      <c r="O446" s="190"/>
      <c r="P446" s="190"/>
      <c r="Q446" s="190"/>
      <c r="R446" s="190"/>
      <c r="S446" s="190"/>
      <c r="T446" s="190"/>
      <c r="U446" s="190"/>
      <c r="V446" s="190"/>
      <c r="W446" s="190"/>
      <c r="X446" s="190"/>
      <c r="Y446" s="190"/>
      <c r="Z446" s="190"/>
      <c r="AA446" s="190"/>
      <c r="AB446" s="190"/>
      <c r="AC446" s="190"/>
      <c r="AD446" s="190"/>
      <c r="AE446" s="190"/>
    </row>
    <row r="447" spans="1:31" ht="26.25" customHeight="1">
      <c r="A447" s="190"/>
      <c r="B447" s="190"/>
      <c r="C447" s="190"/>
      <c r="D447" s="190"/>
      <c r="E447" s="190"/>
      <c r="F447" s="190"/>
      <c r="G447" s="190"/>
      <c r="H447" s="190"/>
      <c r="I447" s="190"/>
      <c r="J447" s="190"/>
      <c r="K447" s="190"/>
      <c r="L447" s="190"/>
      <c r="M447" s="190"/>
      <c r="N447" s="190"/>
      <c r="O447" s="190"/>
      <c r="P447" s="190"/>
      <c r="Q447" s="190"/>
      <c r="R447" s="190"/>
      <c r="S447" s="190"/>
      <c r="T447" s="190"/>
      <c r="U447" s="190"/>
      <c r="V447" s="190"/>
      <c r="W447" s="190"/>
      <c r="X447" s="190"/>
      <c r="Y447" s="190"/>
      <c r="Z447" s="190"/>
      <c r="AA447" s="190"/>
      <c r="AB447" s="190"/>
      <c r="AC447" s="190"/>
      <c r="AD447" s="190"/>
      <c r="AE447" s="190"/>
    </row>
    <row r="448" spans="1:31" ht="26.25" customHeight="1">
      <c r="A448" s="190"/>
      <c r="B448" s="190"/>
      <c r="C448" s="190"/>
      <c r="D448" s="190"/>
      <c r="E448" s="190"/>
      <c r="F448" s="190"/>
      <c r="G448" s="190"/>
      <c r="H448" s="190"/>
      <c r="I448" s="190"/>
      <c r="J448" s="190"/>
      <c r="K448" s="190"/>
      <c r="L448" s="190"/>
      <c r="M448" s="190"/>
      <c r="N448" s="190"/>
      <c r="O448" s="190"/>
      <c r="P448" s="190"/>
      <c r="Q448" s="190"/>
      <c r="R448" s="190"/>
      <c r="S448" s="190"/>
      <c r="T448" s="190"/>
      <c r="U448" s="190"/>
      <c r="V448" s="190"/>
      <c r="W448" s="190"/>
      <c r="X448" s="190"/>
      <c r="Y448" s="190"/>
      <c r="Z448" s="190"/>
      <c r="AA448" s="190"/>
      <c r="AB448" s="190"/>
      <c r="AC448" s="190"/>
      <c r="AD448" s="190"/>
      <c r="AE448" s="190"/>
    </row>
    <row r="449" spans="1:31" ht="26.25" customHeight="1">
      <c r="A449" s="190"/>
      <c r="B449" s="190"/>
      <c r="C449" s="190"/>
      <c r="D449" s="190"/>
      <c r="E449" s="190"/>
      <c r="F449" s="190"/>
      <c r="G449" s="190"/>
      <c r="H449" s="190"/>
      <c r="I449" s="190"/>
      <c r="J449" s="190"/>
      <c r="K449" s="190"/>
      <c r="L449" s="190"/>
      <c r="M449" s="190"/>
      <c r="N449" s="190"/>
      <c r="O449" s="190"/>
      <c r="P449" s="190"/>
      <c r="Q449" s="190"/>
      <c r="R449" s="190"/>
      <c r="S449" s="190"/>
      <c r="T449" s="190"/>
      <c r="U449" s="190"/>
      <c r="V449" s="190"/>
      <c r="W449" s="190"/>
      <c r="X449" s="190"/>
      <c r="Y449" s="190"/>
      <c r="Z449" s="190"/>
      <c r="AA449" s="190"/>
      <c r="AB449" s="190"/>
      <c r="AC449" s="190"/>
      <c r="AD449" s="190"/>
      <c r="AE449" s="190"/>
    </row>
    <row r="450" spans="1:31" ht="26.25" customHeight="1">
      <c r="A450" s="190"/>
      <c r="B450" s="190"/>
      <c r="C450" s="190"/>
      <c r="D450" s="190"/>
      <c r="E450" s="190"/>
      <c r="F450" s="190"/>
      <c r="G450" s="190"/>
      <c r="H450" s="190"/>
      <c r="I450" s="190"/>
      <c r="J450" s="190"/>
      <c r="K450" s="190"/>
      <c r="L450" s="190"/>
      <c r="M450" s="190"/>
      <c r="N450" s="190"/>
      <c r="O450" s="190"/>
      <c r="P450" s="190"/>
      <c r="Q450" s="190"/>
      <c r="R450" s="190"/>
      <c r="S450" s="190"/>
      <c r="T450" s="190"/>
      <c r="U450" s="190"/>
      <c r="V450" s="190"/>
      <c r="W450" s="190"/>
      <c r="X450" s="190"/>
      <c r="Y450" s="190"/>
      <c r="Z450" s="190"/>
      <c r="AA450" s="190"/>
      <c r="AB450" s="190"/>
      <c r="AC450" s="190"/>
      <c r="AD450" s="190"/>
      <c r="AE450" s="190"/>
    </row>
    <row r="451" spans="1:31" ht="26.25" customHeight="1">
      <c r="A451" s="190"/>
      <c r="B451" s="190"/>
      <c r="C451" s="190"/>
      <c r="D451" s="190"/>
      <c r="E451" s="190"/>
      <c r="F451" s="190"/>
      <c r="G451" s="190"/>
      <c r="H451" s="190"/>
      <c r="I451" s="190"/>
      <c r="J451" s="190"/>
      <c r="K451" s="190"/>
      <c r="L451" s="190"/>
      <c r="M451" s="190"/>
      <c r="N451" s="190"/>
      <c r="O451" s="190"/>
      <c r="P451" s="190"/>
      <c r="Q451" s="190"/>
      <c r="R451" s="190"/>
      <c r="S451" s="190"/>
      <c r="T451" s="190"/>
      <c r="U451" s="190"/>
      <c r="V451" s="190"/>
      <c r="W451" s="190"/>
      <c r="X451" s="190"/>
      <c r="Y451" s="190"/>
      <c r="Z451" s="190"/>
      <c r="AA451" s="190"/>
      <c r="AB451" s="190"/>
      <c r="AC451" s="190"/>
      <c r="AD451" s="190"/>
      <c r="AE451" s="190"/>
    </row>
    <row r="452" spans="1:31" ht="26.25" customHeight="1">
      <c r="A452" s="190"/>
      <c r="B452" s="190"/>
      <c r="C452" s="190"/>
      <c r="D452" s="190"/>
      <c r="E452" s="190"/>
      <c r="F452" s="190"/>
      <c r="G452" s="190"/>
      <c r="H452" s="190"/>
      <c r="I452" s="190"/>
      <c r="J452" s="190"/>
      <c r="K452" s="190"/>
      <c r="L452" s="190"/>
      <c r="M452" s="190"/>
      <c r="N452" s="190"/>
      <c r="O452" s="190"/>
      <c r="P452" s="190"/>
      <c r="Q452" s="190"/>
      <c r="R452" s="190"/>
      <c r="S452" s="190"/>
      <c r="T452" s="190"/>
      <c r="U452" s="190"/>
      <c r="V452" s="190"/>
      <c r="W452" s="190"/>
      <c r="X452" s="190"/>
      <c r="Y452" s="190"/>
      <c r="Z452" s="190"/>
      <c r="AA452" s="190"/>
      <c r="AB452" s="190"/>
      <c r="AC452" s="190"/>
      <c r="AD452" s="190"/>
      <c r="AE452" s="190"/>
    </row>
    <row r="453" spans="1:31" ht="26.25" customHeight="1">
      <c r="A453" s="190"/>
      <c r="B453" s="190"/>
      <c r="C453" s="190"/>
      <c r="D453" s="190"/>
      <c r="E453" s="190"/>
      <c r="F453" s="190"/>
      <c r="G453" s="190"/>
      <c r="H453" s="190"/>
      <c r="I453" s="190"/>
      <c r="J453" s="190"/>
      <c r="K453" s="190"/>
      <c r="L453" s="190"/>
      <c r="M453" s="190"/>
      <c r="N453" s="190"/>
      <c r="O453" s="190"/>
      <c r="P453" s="190"/>
      <c r="Q453" s="190"/>
      <c r="R453" s="190"/>
      <c r="S453" s="190"/>
      <c r="T453" s="190"/>
      <c r="U453" s="190"/>
      <c r="V453" s="190"/>
      <c r="W453" s="190"/>
      <c r="X453" s="190"/>
      <c r="Y453" s="190"/>
      <c r="Z453" s="190"/>
      <c r="AA453" s="190"/>
      <c r="AB453" s="190"/>
      <c r="AC453" s="190"/>
      <c r="AD453" s="190"/>
      <c r="AE453" s="190"/>
    </row>
    <row r="454" spans="1:31" ht="26.25" customHeight="1">
      <c r="A454" s="190"/>
      <c r="B454" s="190"/>
      <c r="C454" s="190"/>
      <c r="D454" s="190"/>
      <c r="E454" s="190"/>
      <c r="F454" s="190"/>
      <c r="G454" s="190"/>
      <c r="H454" s="190"/>
      <c r="I454" s="190"/>
      <c r="J454" s="190"/>
      <c r="K454" s="190"/>
      <c r="L454" s="190"/>
      <c r="M454" s="190"/>
      <c r="N454" s="190"/>
      <c r="O454" s="190"/>
      <c r="P454" s="190"/>
      <c r="Q454" s="190"/>
      <c r="R454" s="190"/>
      <c r="S454" s="190"/>
      <c r="T454" s="190"/>
      <c r="U454" s="190"/>
      <c r="V454" s="190"/>
      <c r="W454" s="190"/>
      <c r="X454" s="190"/>
      <c r="Y454" s="190"/>
      <c r="Z454" s="190"/>
      <c r="AA454" s="190"/>
      <c r="AB454" s="190"/>
      <c r="AC454" s="190"/>
      <c r="AD454" s="190"/>
      <c r="AE454" s="190"/>
    </row>
    <row r="455" spans="1:31" ht="26.25" customHeight="1">
      <c r="A455" s="190"/>
      <c r="B455" s="190"/>
      <c r="C455" s="190"/>
      <c r="D455" s="190"/>
      <c r="E455" s="190"/>
      <c r="F455" s="190"/>
      <c r="G455" s="190"/>
      <c r="H455" s="190"/>
      <c r="I455" s="190"/>
      <c r="J455" s="190"/>
      <c r="K455" s="190"/>
      <c r="L455" s="190"/>
      <c r="M455" s="190"/>
      <c r="N455" s="190"/>
      <c r="O455" s="190"/>
      <c r="P455" s="190"/>
      <c r="Q455" s="190"/>
      <c r="R455" s="190"/>
      <c r="S455" s="190"/>
      <c r="T455" s="190"/>
      <c r="U455" s="190"/>
      <c r="V455" s="190"/>
      <c r="W455" s="190"/>
      <c r="X455" s="190"/>
      <c r="Y455" s="190"/>
      <c r="Z455" s="190"/>
      <c r="AA455" s="190"/>
      <c r="AB455" s="190"/>
      <c r="AC455" s="190"/>
      <c r="AD455" s="190"/>
      <c r="AE455" s="190"/>
    </row>
    <row r="456" spans="1:31" ht="26.25" customHeight="1">
      <c r="A456" s="190"/>
      <c r="B456" s="190"/>
      <c r="C456" s="190"/>
      <c r="D456" s="190"/>
      <c r="E456" s="190"/>
      <c r="F456" s="190"/>
      <c r="G456" s="190"/>
      <c r="H456" s="190"/>
      <c r="I456" s="190"/>
      <c r="J456" s="190"/>
      <c r="K456" s="190"/>
      <c r="L456" s="190"/>
      <c r="M456" s="190"/>
      <c r="N456" s="190"/>
      <c r="O456" s="190"/>
      <c r="P456" s="190"/>
      <c r="Q456" s="190"/>
      <c r="R456" s="190"/>
      <c r="S456" s="190"/>
      <c r="T456" s="190"/>
      <c r="U456" s="190"/>
      <c r="V456" s="190"/>
      <c r="W456" s="190"/>
      <c r="X456" s="190"/>
      <c r="Y456" s="190"/>
      <c r="Z456" s="190"/>
      <c r="AA456" s="190"/>
      <c r="AB456" s="190"/>
      <c r="AC456" s="190"/>
      <c r="AD456" s="190"/>
      <c r="AE456" s="190"/>
    </row>
    <row r="457" spans="1:31" ht="26.25" customHeight="1">
      <c r="A457" s="190"/>
      <c r="B457" s="190"/>
      <c r="C457" s="190"/>
      <c r="D457" s="190"/>
      <c r="E457" s="190"/>
      <c r="F457" s="190"/>
      <c r="G457" s="190"/>
      <c r="H457" s="190"/>
      <c r="I457" s="190"/>
      <c r="J457" s="190"/>
      <c r="K457" s="190"/>
      <c r="L457" s="190"/>
      <c r="M457" s="190"/>
      <c r="N457" s="190"/>
      <c r="O457" s="190"/>
      <c r="P457" s="190"/>
      <c r="Q457" s="190"/>
      <c r="R457" s="190"/>
      <c r="S457" s="190"/>
      <c r="T457" s="190"/>
      <c r="U457" s="190"/>
      <c r="V457" s="190"/>
      <c r="W457" s="190"/>
      <c r="X457" s="190"/>
      <c r="Y457" s="190"/>
      <c r="Z457" s="190"/>
      <c r="AA457" s="190"/>
      <c r="AB457" s="190"/>
      <c r="AC457" s="190"/>
      <c r="AD457" s="190"/>
      <c r="AE457" s="190"/>
    </row>
    <row r="458" spans="1:31" ht="26.25" customHeight="1">
      <c r="A458" s="190"/>
      <c r="B458" s="190"/>
      <c r="C458" s="190"/>
      <c r="D458" s="190"/>
      <c r="E458" s="190"/>
      <c r="F458" s="190"/>
      <c r="G458" s="190"/>
      <c r="H458" s="190"/>
      <c r="I458" s="190"/>
      <c r="J458" s="190"/>
      <c r="K458" s="190"/>
      <c r="L458" s="190"/>
      <c r="M458" s="190"/>
      <c r="N458" s="190"/>
      <c r="O458" s="190"/>
      <c r="P458" s="190"/>
      <c r="Q458" s="190"/>
      <c r="R458" s="190"/>
      <c r="S458" s="190"/>
      <c r="T458" s="190"/>
      <c r="U458" s="190"/>
      <c r="V458" s="190"/>
      <c r="W458" s="190"/>
      <c r="X458" s="190"/>
      <c r="Y458" s="190"/>
      <c r="Z458" s="190"/>
      <c r="AA458" s="190"/>
      <c r="AB458" s="190"/>
      <c r="AC458" s="190"/>
      <c r="AD458" s="190"/>
      <c r="AE458" s="190"/>
    </row>
    <row r="459" spans="1:31" ht="26.25" customHeight="1">
      <c r="A459" s="190"/>
      <c r="B459" s="190"/>
      <c r="C459" s="190"/>
      <c r="D459" s="190"/>
      <c r="E459" s="190"/>
      <c r="F459" s="190"/>
      <c r="G459" s="190"/>
      <c r="H459" s="190"/>
      <c r="I459" s="190"/>
      <c r="J459" s="190"/>
      <c r="K459" s="190"/>
      <c r="L459" s="190"/>
      <c r="M459" s="190"/>
      <c r="N459" s="190"/>
      <c r="O459" s="190"/>
      <c r="P459" s="190"/>
      <c r="Q459" s="190"/>
      <c r="R459" s="190"/>
      <c r="S459" s="190"/>
      <c r="T459" s="190"/>
      <c r="U459" s="190"/>
      <c r="V459" s="190"/>
      <c r="W459" s="190"/>
      <c r="X459" s="190"/>
      <c r="Y459" s="190"/>
      <c r="Z459" s="190"/>
      <c r="AA459" s="190"/>
      <c r="AB459" s="190"/>
      <c r="AC459" s="190"/>
      <c r="AD459" s="190"/>
      <c r="AE459" s="190"/>
    </row>
    <row r="460" spans="1:31" ht="26.25" customHeight="1">
      <c r="A460" s="190"/>
      <c r="B460" s="190"/>
      <c r="C460" s="190"/>
      <c r="D460" s="190"/>
      <c r="E460" s="190"/>
      <c r="F460" s="190"/>
      <c r="G460" s="190"/>
      <c r="H460" s="190"/>
      <c r="I460" s="190"/>
      <c r="J460" s="190"/>
      <c r="K460" s="190"/>
      <c r="L460" s="190"/>
      <c r="M460" s="190"/>
      <c r="N460" s="190"/>
      <c r="O460" s="190"/>
      <c r="P460" s="190"/>
      <c r="Q460" s="190"/>
      <c r="R460" s="190"/>
      <c r="S460" s="190"/>
      <c r="T460" s="190"/>
      <c r="U460" s="190"/>
      <c r="V460" s="190"/>
      <c r="W460" s="190"/>
      <c r="X460" s="190"/>
      <c r="Y460" s="190"/>
      <c r="Z460" s="190"/>
      <c r="AA460" s="190"/>
      <c r="AB460" s="190"/>
      <c r="AC460" s="190"/>
      <c r="AD460" s="190"/>
      <c r="AE460" s="190"/>
    </row>
    <row r="461" spans="1:31" ht="26.25" customHeight="1">
      <c r="A461" s="190"/>
      <c r="B461" s="190"/>
      <c r="C461" s="190"/>
      <c r="D461" s="190"/>
      <c r="E461" s="190"/>
      <c r="F461" s="190"/>
      <c r="G461" s="190"/>
      <c r="H461" s="190"/>
      <c r="I461" s="190"/>
      <c r="J461" s="190"/>
      <c r="K461" s="190"/>
      <c r="L461" s="190"/>
      <c r="M461" s="190"/>
      <c r="N461" s="190"/>
      <c r="O461" s="190"/>
      <c r="P461" s="190"/>
      <c r="Q461" s="190"/>
      <c r="R461" s="190"/>
      <c r="S461" s="190"/>
      <c r="T461" s="190"/>
      <c r="U461" s="190"/>
      <c r="V461" s="190"/>
      <c r="W461" s="190"/>
      <c r="X461" s="190"/>
      <c r="Y461" s="190"/>
      <c r="Z461" s="190"/>
      <c r="AA461" s="190"/>
      <c r="AB461" s="190"/>
      <c r="AC461" s="190"/>
      <c r="AD461" s="190"/>
      <c r="AE461" s="190"/>
    </row>
    <row r="462" spans="1:31" ht="26.25" customHeight="1">
      <c r="A462" s="190"/>
      <c r="B462" s="190"/>
      <c r="C462" s="190"/>
      <c r="D462" s="190"/>
      <c r="E462" s="190"/>
      <c r="F462" s="190"/>
      <c r="G462" s="190"/>
      <c r="H462" s="190"/>
      <c r="I462" s="190"/>
      <c r="J462" s="190"/>
      <c r="K462" s="190"/>
      <c r="L462" s="190"/>
      <c r="M462" s="190"/>
      <c r="N462" s="190"/>
      <c r="O462" s="190"/>
      <c r="P462" s="190"/>
      <c r="Q462" s="190"/>
      <c r="R462" s="190"/>
      <c r="S462" s="190"/>
      <c r="T462" s="190"/>
      <c r="U462" s="190"/>
      <c r="V462" s="190"/>
      <c r="W462" s="190"/>
      <c r="X462" s="190"/>
      <c r="Y462" s="190"/>
      <c r="Z462" s="190"/>
      <c r="AA462" s="190"/>
      <c r="AB462" s="190"/>
      <c r="AC462" s="190"/>
      <c r="AD462" s="190"/>
      <c r="AE462" s="190"/>
    </row>
    <row r="463" spans="1:31" ht="26.25" customHeight="1">
      <c r="A463" s="190"/>
      <c r="B463" s="190"/>
      <c r="C463" s="190"/>
      <c r="D463" s="190"/>
      <c r="E463" s="190"/>
      <c r="F463" s="190"/>
      <c r="G463" s="190"/>
      <c r="H463" s="190"/>
      <c r="I463" s="190"/>
      <c r="J463" s="190"/>
      <c r="K463" s="190"/>
      <c r="L463" s="190"/>
      <c r="M463" s="190"/>
      <c r="N463" s="190"/>
      <c r="O463" s="190"/>
      <c r="P463" s="190"/>
      <c r="Q463" s="190"/>
      <c r="R463" s="190"/>
      <c r="S463" s="190"/>
      <c r="T463" s="190"/>
      <c r="U463" s="190"/>
      <c r="V463" s="190"/>
      <c r="W463" s="190"/>
      <c r="X463" s="190"/>
      <c r="Y463" s="190"/>
      <c r="Z463" s="190"/>
      <c r="AA463" s="190"/>
      <c r="AB463" s="190"/>
      <c r="AC463" s="190"/>
      <c r="AD463" s="190"/>
      <c r="AE463" s="190"/>
    </row>
    <row r="464" spans="1:31" ht="26.25" customHeight="1">
      <c r="A464" s="190"/>
      <c r="B464" s="190"/>
      <c r="C464" s="190"/>
      <c r="D464" s="190"/>
      <c r="E464" s="190"/>
      <c r="F464" s="190"/>
      <c r="G464" s="190"/>
      <c r="H464" s="190"/>
      <c r="I464" s="190"/>
      <c r="J464" s="190"/>
      <c r="K464" s="190"/>
      <c r="L464" s="190"/>
      <c r="M464" s="190"/>
      <c r="N464" s="190"/>
      <c r="O464" s="190"/>
      <c r="P464" s="190"/>
      <c r="Q464" s="190"/>
      <c r="R464" s="190"/>
      <c r="S464" s="190"/>
      <c r="T464" s="190"/>
      <c r="U464" s="190"/>
      <c r="V464" s="190"/>
      <c r="W464" s="190"/>
      <c r="X464" s="190"/>
      <c r="Y464" s="190"/>
      <c r="Z464" s="190"/>
      <c r="AA464" s="190"/>
      <c r="AB464" s="190"/>
      <c r="AC464" s="190"/>
      <c r="AD464" s="190"/>
      <c r="AE464" s="190"/>
    </row>
    <row r="465" spans="1:31" ht="26.25" customHeight="1">
      <c r="A465" s="190"/>
      <c r="B465" s="190"/>
      <c r="C465" s="190"/>
      <c r="D465" s="190"/>
      <c r="E465" s="190"/>
      <c r="F465" s="190"/>
      <c r="G465" s="190"/>
      <c r="H465" s="190"/>
      <c r="I465" s="190"/>
      <c r="J465" s="190"/>
      <c r="K465" s="190"/>
      <c r="L465" s="190"/>
      <c r="M465" s="190"/>
      <c r="N465" s="190"/>
      <c r="O465" s="190"/>
      <c r="P465" s="190"/>
      <c r="Q465" s="190"/>
      <c r="R465" s="190"/>
      <c r="S465" s="190"/>
      <c r="T465" s="190"/>
      <c r="U465" s="190"/>
      <c r="V465" s="190"/>
      <c r="W465" s="190"/>
      <c r="X465" s="190"/>
      <c r="Y465" s="190"/>
      <c r="Z465" s="190"/>
      <c r="AA465" s="190"/>
      <c r="AB465" s="190"/>
      <c r="AC465" s="190"/>
      <c r="AD465" s="190"/>
      <c r="AE465" s="190"/>
    </row>
    <row r="466" spans="1:31" ht="26.25" customHeight="1">
      <c r="A466" s="190"/>
      <c r="B466" s="190"/>
      <c r="C466" s="190"/>
      <c r="D466" s="190"/>
      <c r="E466" s="190"/>
      <c r="F466" s="190"/>
      <c r="G466" s="190"/>
      <c r="H466" s="190"/>
      <c r="I466" s="190"/>
      <c r="J466" s="190"/>
      <c r="K466" s="190"/>
      <c r="L466" s="190"/>
      <c r="M466" s="190"/>
      <c r="N466" s="190"/>
      <c r="O466" s="190"/>
      <c r="P466" s="190"/>
      <c r="Q466" s="190"/>
      <c r="R466" s="190"/>
      <c r="S466" s="190"/>
      <c r="T466" s="190"/>
      <c r="U466" s="190"/>
      <c r="V466" s="190"/>
      <c r="W466" s="190"/>
      <c r="X466" s="190"/>
      <c r="Y466" s="190"/>
      <c r="Z466" s="190"/>
      <c r="AA466" s="190"/>
      <c r="AB466" s="190"/>
      <c r="AC466" s="190"/>
      <c r="AD466" s="190"/>
      <c r="AE466" s="190"/>
    </row>
    <row r="467" spans="1:31" ht="26.25" customHeight="1">
      <c r="A467" s="190"/>
      <c r="B467" s="190"/>
      <c r="C467" s="190"/>
      <c r="D467" s="190"/>
      <c r="E467" s="190"/>
      <c r="F467" s="190"/>
      <c r="G467" s="190"/>
      <c r="H467" s="190"/>
      <c r="I467" s="190"/>
      <c r="J467" s="190"/>
      <c r="K467" s="190"/>
      <c r="L467" s="190"/>
      <c r="M467" s="190"/>
      <c r="N467" s="190"/>
      <c r="O467" s="190"/>
      <c r="P467" s="190"/>
      <c r="Q467" s="190"/>
      <c r="R467" s="190"/>
      <c r="S467" s="190"/>
      <c r="T467" s="190"/>
      <c r="U467" s="190"/>
      <c r="V467" s="190"/>
      <c r="W467" s="190"/>
      <c r="X467" s="190"/>
      <c r="Y467" s="190"/>
      <c r="Z467" s="190"/>
      <c r="AA467" s="190"/>
      <c r="AB467" s="190"/>
      <c r="AC467" s="190"/>
      <c r="AD467" s="190"/>
      <c r="AE467" s="190"/>
    </row>
    <row r="468" spans="1:31" ht="26.25" customHeight="1">
      <c r="A468" s="190"/>
      <c r="B468" s="190"/>
      <c r="C468" s="190"/>
      <c r="D468" s="190"/>
      <c r="E468" s="190"/>
      <c r="F468" s="190"/>
      <c r="G468" s="190"/>
      <c r="H468" s="190"/>
      <c r="I468" s="190"/>
      <c r="J468" s="190"/>
      <c r="K468" s="190"/>
      <c r="L468" s="190"/>
      <c r="M468" s="190"/>
      <c r="N468" s="190"/>
      <c r="O468" s="190"/>
      <c r="P468" s="190"/>
      <c r="Q468" s="190"/>
      <c r="R468" s="190"/>
      <c r="S468" s="190"/>
      <c r="T468" s="190"/>
      <c r="U468" s="190"/>
      <c r="V468" s="190"/>
      <c r="W468" s="190"/>
      <c r="X468" s="190"/>
      <c r="Y468" s="190"/>
      <c r="Z468" s="190"/>
      <c r="AA468" s="190"/>
      <c r="AB468" s="190"/>
      <c r="AC468" s="190"/>
      <c r="AD468" s="190"/>
      <c r="AE468" s="190"/>
    </row>
    <row r="469" spans="1:31" ht="26.25" customHeight="1">
      <c r="A469" s="190"/>
      <c r="B469" s="190"/>
      <c r="C469" s="190"/>
      <c r="D469" s="190"/>
      <c r="E469" s="190"/>
      <c r="F469" s="190"/>
      <c r="G469" s="190"/>
      <c r="H469" s="190"/>
      <c r="I469" s="190"/>
      <c r="J469" s="190"/>
      <c r="K469" s="190"/>
      <c r="L469" s="190"/>
      <c r="M469" s="190"/>
      <c r="N469" s="190"/>
      <c r="O469" s="190"/>
      <c r="P469" s="190"/>
      <c r="Q469" s="190"/>
      <c r="R469" s="190"/>
      <c r="S469" s="190"/>
      <c r="T469" s="190"/>
      <c r="U469" s="190"/>
      <c r="V469" s="190"/>
      <c r="W469" s="190"/>
      <c r="X469" s="190"/>
      <c r="Y469" s="190"/>
      <c r="Z469" s="190"/>
      <c r="AA469" s="190"/>
      <c r="AB469" s="190"/>
      <c r="AC469" s="190"/>
      <c r="AD469" s="190"/>
      <c r="AE469" s="190"/>
    </row>
    <row r="470" spans="1:31" ht="26.25" customHeight="1">
      <c r="A470" s="190"/>
      <c r="B470" s="190"/>
      <c r="C470" s="190"/>
      <c r="D470" s="190"/>
      <c r="E470" s="190"/>
      <c r="F470" s="190"/>
      <c r="G470" s="190"/>
      <c r="H470" s="190"/>
      <c r="I470" s="190"/>
      <c r="J470" s="190"/>
      <c r="K470" s="190"/>
      <c r="L470" s="190"/>
      <c r="M470" s="190"/>
      <c r="N470" s="190"/>
      <c r="O470" s="190"/>
      <c r="P470" s="190"/>
      <c r="Q470" s="190"/>
      <c r="R470" s="190"/>
      <c r="S470" s="190"/>
      <c r="T470" s="190"/>
      <c r="U470" s="190"/>
      <c r="V470" s="190"/>
      <c r="W470" s="190"/>
      <c r="X470" s="190"/>
      <c r="Y470" s="190"/>
      <c r="Z470" s="190"/>
      <c r="AA470" s="190"/>
      <c r="AB470" s="190"/>
      <c r="AC470" s="190"/>
      <c r="AD470" s="190"/>
      <c r="AE470" s="190"/>
    </row>
    <row r="471" spans="1:31" ht="26.25" customHeight="1">
      <c r="A471" s="190"/>
      <c r="B471" s="190"/>
      <c r="C471" s="190"/>
      <c r="D471" s="190"/>
      <c r="E471" s="190"/>
      <c r="F471" s="190"/>
      <c r="G471" s="190"/>
      <c r="H471" s="190"/>
      <c r="I471" s="190"/>
      <c r="J471" s="190"/>
      <c r="K471" s="190"/>
      <c r="L471" s="190"/>
      <c r="M471" s="190"/>
      <c r="N471" s="190"/>
      <c r="O471" s="190"/>
      <c r="P471" s="190"/>
      <c r="Q471" s="190"/>
      <c r="R471" s="190"/>
      <c r="S471" s="190"/>
      <c r="T471" s="190"/>
      <c r="U471" s="190"/>
      <c r="V471" s="190"/>
      <c r="W471" s="190"/>
      <c r="X471" s="190"/>
      <c r="Y471" s="190"/>
      <c r="Z471" s="190"/>
      <c r="AA471" s="190"/>
      <c r="AB471" s="190"/>
      <c r="AC471" s="190"/>
      <c r="AD471" s="190"/>
      <c r="AE471" s="190"/>
    </row>
    <row r="472" spans="1:31" ht="26.25" customHeight="1">
      <c r="A472" s="190"/>
      <c r="B472" s="190"/>
      <c r="C472" s="190"/>
      <c r="D472" s="190"/>
      <c r="E472" s="190"/>
      <c r="F472" s="190"/>
      <c r="G472" s="190"/>
      <c r="H472" s="190"/>
      <c r="I472" s="190"/>
      <c r="J472" s="190"/>
      <c r="K472" s="190"/>
      <c r="L472" s="190"/>
      <c r="M472" s="190"/>
      <c r="N472" s="190"/>
      <c r="O472" s="190"/>
      <c r="P472" s="190"/>
      <c r="Q472" s="190"/>
      <c r="R472" s="190"/>
      <c r="S472" s="190"/>
      <c r="T472" s="190"/>
      <c r="U472" s="190"/>
      <c r="V472" s="190"/>
      <c r="W472" s="190"/>
      <c r="X472" s="190"/>
      <c r="Y472" s="190"/>
      <c r="Z472" s="190"/>
      <c r="AA472" s="190"/>
      <c r="AB472" s="190"/>
      <c r="AC472" s="190"/>
      <c r="AD472" s="190"/>
      <c r="AE472" s="190"/>
    </row>
    <row r="473" spans="1:31" ht="26.25" customHeight="1">
      <c r="A473" s="190"/>
      <c r="B473" s="190"/>
      <c r="C473" s="190"/>
      <c r="D473" s="190"/>
      <c r="E473" s="190"/>
      <c r="F473" s="190"/>
      <c r="G473" s="190"/>
      <c r="H473" s="190"/>
      <c r="I473" s="190"/>
      <c r="J473" s="190"/>
      <c r="K473" s="190"/>
      <c r="L473" s="190"/>
      <c r="M473" s="190"/>
      <c r="N473" s="190"/>
      <c r="O473" s="190"/>
      <c r="P473" s="190"/>
      <c r="Q473" s="190"/>
      <c r="R473" s="190"/>
      <c r="S473" s="190"/>
      <c r="T473" s="190"/>
      <c r="U473" s="190"/>
      <c r="V473" s="190"/>
      <c r="W473" s="190"/>
      <c r="X473" s="190"/>
      <c r="Y473" s="190"/>
      <c r="Z473" s="190"/>
      <c r="AA473" s="190"/>
      <c r="AB473" s="190"/>
      <c r="AC473" s="190"/>
      <c r="AD473" s="190"/>
      <c r="AE473" s="190"/>
    </row>
    <row r="474" spans="1:31" ht="26.25" customHeight="1">
      <c r="A474" s="190"/>
      <c r="B474" s="190"/>
      <c r="C474" s="190"/>
      <c r="D474" s="190"/>
      <c r="E474" s="190"/>
      <c r="F474" s="190"/>
      <c r="G474" s="190"/>
      <c r="H474" s="190"/>
      <c r="I474" s="190"/>
      <c r="J474" s="190"/>
      <c r="K474" s="190"/>
      <c r="L474" s="190"/>
      <c r="M474" s="190"/>
      <c r="N474" s="190"/>
      <c r="O474" s="190"/>
      <c r="P474" s="190"/>
      <c r="Q474" s="190"/>
      <c r="R474" s="190"/>
      <c r="S474" s="190"/>
      <c r="T474" s="190"/>
      <c r="U474" s="190"/>
      <c r="V474" s="190"/>
      <c r="W474" s="190"/>
      <c r="X474" s="190"/>
      <c r="Y474" s="190"/>
      <c r="Z474" s="190"/>
      <c r="AA474" s="190"/>
      <c r="AB474" s="190"/>
      <c r="AC474" s="190"/>
      <c r="AD474" s="190"/>
      <c r="AE474" s="190"/>
    </row>
    <row r="475" spans="1:31" ht="26.25" customHeight="1">
      <c r="A475" s="190"/>
      <c r="B475" s="190"/>
      <c r="C475" s="190"/>
      <c r="D475" s="190"/>
      <c r="E475" s="190"/>
      <c r="F475" s="190"/>
      <c r="G475" s="190"/>
      <c r="H475" s="190"/>
      <c r="I475" s="190"/>
      <c r="J475" s="190"/>
      <c r="K475" s="190"/>
      <c r="L475" s="190"/>
      <c r="M475" s="190"/>
      <c r="N475" s="190"/>
      <c r="O475" s="190"/>
      <c r="P475" s="190"/>
      <c r="Q475" s="190"/>
      <c r="R475" s="190"/>
      <c r="S475" s="190"/>
      <c r="T475" s="190"/>
      <c r="U475" s="190"/>
      <c r="V475" s="190"/>
      <c r="W475" s="190"/>
      <c r="X475" s="190"/>
      <c r="Y475" s="190"/>
      <c r="Z475" s="190"/>
      <c r="AA475" s="190"/>
      <c r="AB475" s="190"/>
      <c r="AC475" s="190"/>
      <c r="AD475" s="190"/>
      <c r="AE475" s="190"/>
    </row>
    <row r="476" spans="1:31" ht="26.25" customHeight="1">
      <c r="A476" s="190"/>
      <c r="B476" s="190"/>
      <c r="C476" s="190"/>
      <c r="D476" s="190"/>
      <c r="E476" s="190"/>
      <c r="F476" s="190"/>
      <c r="G476" s="190"/>
      <c r="H476" s="190"/>
      <c r="I476" s="190"/>
      <c r="J476" s="190"/>
      <c r="K476" s="190"/>
      <c r="L476" s="190"/>
      <c r="M476" s="190"/>
      <c r="N476" s="190"/>
      <c r="O476" s="190"/>
      <c r="P476" s="190"/>
      <c r="Q476" s="190"/>
      <c r="R476" s="190"/>
      <c r="S476" s="190"/>
      <c r="T476" s="190"/>
      <c r="U476" s="190"/>
      <c r="V476" s="190"/>
      <c r="W476" s="190"/>
      <c r="X476" s="190"/>
      <c r="Y476" s="190"/>
      <c r="Z476" s="190"/>
      <c r="AA476" s="190"/>
      <c r="AB476" s="190"/>
      <c r="AC476" s="190"/>
      <c r="AD476" s="190"/>
      <c r="AE476" s="190"/>
    </row>
    <row r="477" spans="1:31" ht="26.25" customHeight="1">
      <c r="A477" s="190"/>
      <c r="B477" s="190"/>
      <c r="C477" s="190"/>
      <c r="D477" s="190"/>
      <c r="E477" s="190"/>
      <c r="F477" s="190"/>
      <c r="G477" s="190"/>
      <c r="H477" s="190"/>
      <c r="I477" s="190"/>
      <c r="J477" s="190"/>
      <c r="K477" s="190"/>
      <c r="L477" s="190"/>
      <c r="M477" s="190"/>
      <c r="N477" s="190"/>
      <c r="O477" s="190"/>
      <c r="P477" s="190"/>
      <c r="Q477" s="190"/>
      <c r="R477" s="190"/>
      <c r="S477" s="190"/>
      <c r="T477" s="190"/>
      <c r="U477" s="190"/>
      <c r="V477" s="190"/>
      <c r="W477" s="190"/>
      <c r="X477" s="190"/>
      <c r="Y477" s="190"/>
      <c r="Z477" s="190"/>
      <c r="AA477" s="190"/>
      <c r="AB477" s="190"/>
      <c r="AC477" s="190"/>
      <c r="AD477" s="190"/>
      <c r="AE477" s="190"/>
    </row>
    <row r="478" spans="1:31" ht="26.25" customHeight="1">
      <c r="A478" s="190"/>
      <c r="B478" s="190"/>
      <c r="C478" s="190"/>
      <c r="D478" s="190"/>
      <c r="E478" s="190"/>
      <c r="F478" s="190"/>
      <c r="G478" s="190"/>
      <c r="H478" s="190"/>
      <c r="I478" s="190"/>
      <c r="J478" s="190"/>
      <c r="K478" s="190"/>
      <c r="L478" s="190"/>
      <c r="M478" s="190"/>
      <c r="N478" s="190"/>
      <c r="O478" s="190"/>
      <c r="P478" s="190"/>
      <c r="Q478" s="190"/>
      <c r="R478" s="190"/>
      <c r="S478" s="190"/>
      <c r="T478" s="190"/>
      <c r="U478" s="190"/>
      <c r="V478" s="190"/>
      <c r="W478" s="190"/>
      <c r="X478" s="190"/>
      <c r="Y478" s="190"/>
      <c r="Z478" s="190"/>
      <c r="AA478" s="190"/>
      <c r="AB478" s="190"/>
      <c r="AC478" s="190"/>
      <c r="AD478" s="190"/>
      <c r="AE478" s="190"/>
    </row>
    <row r="479" spans="1:31" ht="26.25" customHeight="1">
      <c r="A479" s="190"/>
      <c r="B479" s="190"/>
      <c r="C479" s="190"/>
      <c r="D479" s="190"/>
      <c r="E479" s="190"/>
      <c r="F479" s="190"/>
      <c r="G479" s="190"/>
      <c r="H479" s="190"/>
      <c r="I479" s="190"/>
      <c r="J479" s="190"/>
      <c r="K479" s="190"/>
      <c r="L479" s="190"/>
      <c r="M479" s="190"/>
      <c r="N479" s="190"/>
      <c r="O479" s="190"/>
      <c r="P479" s="190"/>
      <c r="Q479" s="190"/>
      <c r="R479" s="190"/>
      <c r="S479" s="190"/>
      <c r="T479" s="190"/>
      <c r="U479" s="190"/>
      <c r="V479" s="190"/>
      <c r="W479" s="190"/>
      <c r="X479" s="190"/>
      <c r="Y479" s="190"/>
      <c r="Z479" s="190"/>
      <c r="AA479" s="190"/>
      <c r="AB479" s="190"/>
      <c r="AC479" s="190"/>
      <c r="AD479" s="190"/>
      <c r="AE479" s="190"/>
    </row>
    <row r="480" spans="1:31" ht="26.25" customHeight="1">
      <c r="A480" s="190"/>
      <c r="B480" s="190"/>
      <c r="C480" s="190"/>
      <c r="D480" s="190"/>
      <c r="E480" s="190"/>
      <c r="F480" s="190"/>
      <c r="G480" s="190"/>
      <c r="H480" s="190"/>
      <c r="I480" s="190"/>
      <c r="J480" s="190"/>
      <c r="K480" s="190"/>
      <c r="L480" s="190"/>
      <c r="M480" s="190"/>
      <c r="N480" s="190"/>
      <c r="O480" s="190"/>
      <c r="P480" s="190"/>
      <c r="Q480" s="190"/>
      <c r="R480" s="190"/>
      <c r="S480" s="190"/>
      <c r="T480" s="190"/>
      <c r="U480" s="190"/>
      <c r="V480" s="190"/>
      <c r="W480" s="190"/>
      <c r="X480" s="190"/>
      <c r="Y480" s="190"/>
      <c r="Z480" s="190"/>
      <c r="AA480" s="190"/>
      <c r="AB480" s="190"/>
      <c r="AC480" s="190"/>
      <c r="AD480" s="190"/>
      <c r="AE480" s="190"/>
    </row>
    <row r="481" spans="1:31" ht="26.25" customHeight="1">
      <c r="A481" s="190"/>
      <c r="B481" s="190"/>
      <c r="C481" s="190"/>
      <c r="D481" s="190"/>
      <c r="E481" s="190"/>
      <c r="F481" s="190"/>
      <c r="G481" s="190"/>
      <c r="H481" s="190"/>
      <c r="I481" s="190"/>
      <c r="J481" s="190"/>
      <c r="K481" s="190"/>
      <c r="L481" s="190"/>
      <c r="M481" s="190"/>
      <c r="N481" s="190"/>
      <c r="O481" s="190"/>
      <c r="P481" s="190"/>
      <c r="Q481" s="190"/>
      <c r="R481" s="190"/>
      <c r="S481" s="190"/>
      <c r="T481" s="190"/>
      <c r="U481" s="190"/>
      <c r="V481" s="190"/>
      <c r="W481" s="190"/>
      <c r="X481" s="190"/>
      <c r="Y481" s="190"/>
      <c r="Z481" s="190"/>
      <c r="AA481" s="190"/>
      <c r="AB481" s="190"/>
      <c r="AC481" s="190"/>
      <c r="AD481" s="190"/>
      <c r="AE481" s="190"/>
    </row>
    <row r="482" spans="1:31" ht="26.25" customHeight="1">
      <c r="A482" s="190"/>
      <c r="B482" s="190"/>
      <c r="C482" s="190"/>
      <c r="D482" s="190"/>
      <c r="E482" s="190"/>
      <c r="F482" s="190"/>
      <c r="G482" s="190"/>
      <c r="H482" s="190"/>
      <c r="I482" s="190"/>
      <c r="J482" s="190"/>
      <c r="K482" s="190"/>
      <c r="L482" s="190"/>
      <c r="M482" s="190"/>
      <c r="N482" s="190"/>
      <c r="O482" s="190"/>
      <c r="P482" s="190"/>
      <c r="Q482" s="190"/>
      <c r="R482" s="190"/>
      <c r="S482" s="190"/>
      <c r="T482" s="190"/>
      <c r="U482" s="190"/>
      <c r="V482" s="190"/>
      <c r="W482" s="190"/>
      <c r="X482" s="190"/>
      <c r="Y482" s="190"/>
      <c r="Z482" s="190"/>
      <c r="AA482" s="190"/>
      <c r="AB482" s="190"/>
      <c r="AC482" s="190"/>
      <c r="AD482" s="190"/>
      <c r="AE482" s="190"/>
    </row>
    <row r="483" spans="1:31" ht="26.25" customHeight="1">
      <c r="A483" s="190"/>
      <c r="B483" s="190"/>
      <c r="C483" s="190"/>
      <c r="D483" s="190"/>
      <c r="E483" s="190"/>
      <c r="F483" s="190"/>
      <c r="G483" s="190"/>
      <c r="H483" s="190"/>
      <c r="I483" s="190"/>
      <c r="J483" s="190"/>
      <c r="K483" s="190"/>
      <c r="L483" s="190"/>
      <c r="M483" s="190"/>
      <c r="N483" s="190"/>
      <c r="O483" s="190"/>
      <c r="P483" s="190"/>
      <c r="Q483" s="190"/>
      <c r="R483" s="190"/>
      <c r="S483" s="190"/>
      <c r="T483" s="190"/>
      <c r="U483" s="190"/>
      <c r="V483" s="190"/>
      <c r="W483" s="190"/>
      <c r="X483" s="190"/>
      <c r="Y483" s="190"/>
      <c r="Z483" s="190"/>
      <c r="AA483" s="190"/>
      <c r="AB483" s="190"/>
      <c r="AC483" s="190"/>
      <c r="AD483" s="190"/>
      <c r="AE483" s="190"/>
    </row>
    <row r="484" spans="1:31" ht="26.25" customHeight="1">
      <c r="A484" s="190"/>
      <c r="B484" s="190"/>
      <c r="C484" s="190"/>
      <c r="D484" s="190"/>
      <c r="E484" s="190"/>
      <c r="F484" s="190"/>
      <c r="G484" s="190"/>
      <c r="H484" s="190"/>
      <c r="I484" s="190"/>
      <c r="J484" s="190"/>
      <c r="K484" s="190"/>
      <c r="L484" s="190"/>
      <c r="M484" s="190"/>
      <c r="N484" s="190"/>
      <c r="O484" s="190"/>
      <c r="P484" s="190"/>
      <c r="Q484" s="190"/>
      <c r="R484" s="190"/>
      <c r="S484" s="190"/>
      <c r="T484" s="190"/>
      <c r="U484" s="190"/>
      <c r="V484" s="190"/>
      <c r="W484" s="190"/>
      <c r="X484" s="190"/>
      <c r="Y484" s="190"/>
      <c r="Z484" s="190"/>
      <c r="AA484" s="190"/>
      <c r="AB484" s="190"/>
      <c r="AC484" s="190"/>
      <c r="AD484" s="190"/>
      <c r="AE484" s="190"/>
    </row>
    <row r="485" spans="1:31" ht="26.25" customHeight="1">
      <c r="A485" s="190"/>
      <c r="B485" s="190"/>
      <c r="C485" s="190"/>
      <c r="D485" s="190"/>
      <c r="E485" s="190"/>
      <c r="F485" s="190"/>
      <c r="G485" s="190"/>
      <c r="H485" s="190"/>
      <c r="I485" s="190"/>
      <c r="J485" s="190"/>
      <c r="K485" s="190"/>
      <c r="L485" s="190"/>
      <c r="M485" s="190"/>
      <c r="N485" s="190"/>
      <c r="O485" s="190"/>
      <c r="P485" s="190"/>
      <c r="Q485" s="190"/>
      <c r="R485" s="190"/>
      <c r="S485" s="190"/>
      <c r="T485" s="190"/>
      <c r="U485" s="190"/>
      <c r="V485" s="190"/>
      <c r="W485" s="190"/>
      <c r="X485" s="190"/>
      <c r="Y485" s="190"/>
      <c r="Z485" s="190"/>
      <c r="AA485" s="190"/>
      <c r="AB485" s="190"/>
      <c r="AC485" s="190"/>
      <c r="AD485" s="190"/>
      <c r="AE485" s="190"/>
    </row>
    <row r="486" spans="1:31" ht="26.25" customHeight="1">
      <c r="A486" s="190"/>
      <c r="B486" s="190"/>
      <c r="C486" s="190"/>
      <c r="D486" s="190"/>
      <c r="E486" s="190"/>
      <c r="F486" s="190"/>
      <c r="G486" s="190"/>
      <c r="H486" s="190"/>
      <c r="I486" s="190"/>
      <c r="J486" s="190"/>
      <c r="K486" s="190"/>
      <c r="L486" s="190"/>
      <c r="M486" s="190"/>
      <c r="N486" s="190"/>
      <c r="O486" s="190"/>
      <c r="P486" s="190"/>
      <c r="Q486" s="190"/>
      <c r="R486" s="190"/>
      <c r="S486" s="190"/>
      <c r="T486" s="190"/>
      <c r="U486" s="190"/>
      <c r="V486" s="190"/>
      <c r="W486" s="190"/>
      <c r="X486" s="190"/>
      <c r="Y486" s="190"/>
      <c r="Z486" s="190"/>
      <c r="AA486" s="190"/>
      <c r="AB486" s="190"/>
      <c r="AC486" s="190"/>
      <c r="AD486" s="190"/>
      <c r="AE486" s="190"/>
    </row>
    <row r="487" spans="1:31" ht="26.25" customHeight="1">
      <c r="A487" s="190"/>
      <c r="B487" s="190"/>
      <c r="C487" s="190"/>
      <c r="D487" s="190"/>
      <c r="E487" s="190"/>
      <c r="F487" s="190"/>
      <c r="G487" s="190"/>
      <c r="H487" s="190"/>
      <c r="I487" s="190"/>
      <c r="J487" s="190"/>
      <c r="K487" s="190"/>
      <c r="L487" s="190"/>
      <c r="M487" s="190"/>
      <c r="N487" s="190"/>
      <c r="O487" s="190"/>
      <c r="P487" s="190"/>
      <c r="Q487" s="190"/>
      <c r="R487" s="190"/>
      <c r="S487" s="190"/>
      <c r="T487" s="190"/>
      <c r="U487" s="190"/>
      <c r="V487" s="190"/>
      <c r="W487" s="190"/>
      <c r="X487" s="190"/>
      <c r="Y487" s="190"/>
      <c r="Z487" s="190"/>
      <c r="AA487" s="190"/>
      <c r="AB487" s="190"/>
      <c r="AC487" s="190"/>
      <c r="AD487" s="190"/>
      <c r="AE487" s="190"/>
    </row>
    <row r="488" spans="1:31" ht="26.25" customHeight="1">
      <c r="A488" s="190"/>
      <c r="B488" s="190"/>
      <c r="C488" s="190"/>
      <c r="D488" s="190"/>
      <c r="E488" s="190"/>
      <c r="F488" s="190"/>
      <c r="G488" s="190"/>
      <c r="H488" s="190"/>
      <c r="I488" s="190"/>
      <c r="J488" s="190"/>
      <c r="K488" s="190"/>
      <c r="L488" s="190"/>
      <c r="M488" s="190"/>
      <c r="N488" s="190"/>
      <c r="O488" s="190"/>
      <c r="P488" s="190"/>
      <c r="Q488" s="190"/>
      <c r="R488" s="190"/>
      <c r="S488" s="190"/>
      <c r="T488" s="190"/>
      <c r="U488" s="190"/>
      <c r="V488" s="190"/>
      <c r="W488" s="190"/>
      <c r="X488" s="190"/>
      <c r="Y488" s="190"/>
      <c r="Z488" s="190"/>
      <c r="AA488" s="190"/>
      <c r="AB488" s="190"/>
      <c r="AC488" s="190"/>
      <c r="AD488" s="190"/>
      <c r="AE488" s="190"/>
    </row>
    <row r="489" spans="1:31" ht="26.25" customHeight="1">
      <c r="A489" s="190"/>
      <c r="B489" s="190"/>
      <c r="C489" s="190"/>
      <c r="D489" s="190"/>
      <c r="E489" s="190"/>
      <c r="F489" s="190"/>
      <c r="G489" s="190"/>
      <c r="H489" s="190"/>
      <c r="I489" s="190"/>
      <c r="J489" s="190"/>
      <c r="K489" s="190"/>
      <c r="L489" s="190"/>
      <c r="M489" s="190"/>
      <c r="N489" s="190"/>
      <c r="O489" s="190"/>
      <c r="P489" s="190"/>
      <c r="Q489" s="190"/>
      <c r="R489" s="190"/>
      <c r="S489" s="190"/>
      <c r="T489" s="190"/>
      <c r="U489" s="190"/>
      <c r="V489" s="190"/>
      <c r="W489" s="190"/>
      <c r="X489" s="190"/>
      <c r="Y489" s="190"/>
      <c r="Z489" s="190"/>
      <c r="AA489" s="190"/>
      <c r="AB489" s="190"/>
      <c r="AC489" s="190"/>
      <c r="AD489" s="190"/>
      <c r="AE489" s="190"/>
    </row>
    <row r="490" spans="1:31" ht="26.25" customHeight="1">
      <c r="A490" s="190"/>
      <c r="B490" s="190"/>
      <c r="C490" s="190"/>
      <c r="D490" s="190"/>
      <c r="E490" s="190"/>
      <c r="F490" s="190"/>
      <c r="G490" s="190"/>
      <c r="H490" s="190"/>
      <c r="I490" s="190"/>
      <c r="J490" s="190"/>
      <c r="K490" s="190"/>
      <c r="L490" s="190"/>
      <c r="M490" s="190"/>
      <c r="N490" s="190"/>
      <c r="O490" s="190"/>
      <c r="P490" s="190"/>
      <c r="Q490" s="190"/>
      <c r="R490" s="190"/>
      <c r="S490" s="190"/>
      <c r="T490" s="190"/>
      <c r="U490" s="190"/>
      <c r="V490" s="190"/>
      <c r="W490" s="190"/>
      <c r="X490" s="190"/>
      <c r="Y490" s="190"/>
      <c r="Z490" s="190"/>
      <c r="AA490" s="190"/>
      <c r="AB490" s="190"/>
      <c r="AC490" s="190"/>
      <c r="AD490" s="190"/>
      <c r="AE490" s="190"/>
    </row>
    <row r="491" spans="1:31" ht="26.25" customHeight="1">
      <c r="A491" s="190"/>
      <c r="B491" s="190"/>
      <c r="C491" s="190"/>
      <c r="D491" s="190"/>
      <c r="E491" s="190"/>
      <c r="F491" s="190"/>
      <c r="G491" s="190"/>
      <c r="H491" s="190"/>
      <c r="I491" s="190"/>
      <c r="J491" s="190"/>
      <c r="K491" s="190"/>
      <c r="L491" s="190"/>
      <c r="M491" s="190"/>
      <c r="N491" s="190"/>
      <c r="O491" s="190"/>
      <c r="P491" s="190"/>
      <c r="Q491" s="190"/>
      <c r="R491" s="190"/>
      <c r="S491" s="190"/>
      <c r="T491" s="190"/>
      <c r="U491" s="190"/>
      <c r="V491" s="190"/>
      <c r="W491" s="190"/>
      <c r="X491" s="190"/>
      <c r="Y491" s="190"/>
      <c r="Z491" s="190"/>
      <c r="AA491" s="190"/>
      <c r="AB491" s="190"/>
      <c r="AC491" s="190"/>
      <c r="AD491" s="190"/>
      <c r="AE491" s="190"/>
    </row>
    <row r="492" spans="1:31" ht="26.25" customHeight="1">
      <c r="A492" s="190"/>
      <c r="B492" s="190"/>
      <c r="C492" s="190"/>
      <c r="D492" s="190"/>
      <c r="E492" s="190"/>
      <c r="F492" s="190"/>
      <c r="G492" s="190"/>
      <c r="H492" s="190"/>
      <c r="I492" s="190"/>
      <c r="J492" s="190"/>
      <c r="K492" s="190"/>
      <c r="L492" s="190"/>
      <c r="M492" s="190"/>
      <c r="N492" s="190"/>
      <c r="O492" s="190"/>
      <c r="P492" s="190"/>
      <c r="Q492" s="190"/>
      <c r="R492" s="190"/>
      <c r="S492" s="190"/>
      <c r="T492" s="190"/>
      <c r="U492" s="190"/>
      <c r="V492" s="190"/>
      <c r="W492" s="190"/>
      <c r="X492" s="190"/>
      <c r="Y492" s="190"/>
      <c r="Z492" s="190"/>
      <c r="AA492" s="190"/>
      <c r="AB492" s="190"/>
      <c r="AC492" s="190"/>
      <c r="AD492" s="190"/>
      <c r="AE492" s="190"/>
    </row>
    <row r="493" spans="1:31" ht="26.25" customHeight="1">
      <c r="A493" s="190"/>
      <c r="B493" s="190"/>
      <c r="C493" s="190"/>
      <c r="D493" s="190"/>
      <c r="E493" s="190"/>
      <c r="F493" s="190"/>
      <c r="G493" s="190"/>
      <c r="H493" s="190"/>
      <c r="I493" s="190"/>
      <c r="J493" s="190"/>
      <c r="K493" s="190"/>
      <c r="L493" s="190"/>
      <c r="M493" s="190"/>
      <c r="N493" s="190"/>
      <c r="O493" s="190"/>
      <c r="P493" s="190"/>
      <c r="Q493" s="190"/>
      <c r="R493" s="190"/>
      <c r="S493" s="190"/>
      <c r="T493" s="190"/>
      <c r="U493" s="190"/>
      <c r="V493" s="190"/>
      <c r="W493" s="190"/>
      <c r="X493" s="190"/>
      <c r="Y493" s="190"/>
      <c r="Z493" s="190"/>
      <c r="AA493" s="190"/>
      <c r="AB493" s="190"/>
      <c r="AC493" s="190"/>
      <c r="AD493" s="190"/>
      <c r="AE493" s="190"/>
    </row>
    <row r="494" spans="1:31" ht="26.25" customHeight="1">
      <c r="A494" s="190"/>
      <c r="B494" s="190"/>
      <c r="C494" s="190"/>
      <c r="D494" s="190"/>
      <c r="E494" s="190"/>
      <c r="F494" s="190"/>
      <c r="G494" s="190"/>
      <c r="H494" s="190"/>
      <c r="I494" s="190"/>
      <c r="J494" s="190"/>
      <c r="K494" s="190"/>
      <c r="L494" s="190"/>
      <c r="M494" s="190"/>
      <c r="N494" s="190"/>
      <c r="O494" s="190"/>
      <c r="P494" s="190"/>
      <c r="Q494" s="190"/>
      <c r="R494" s="190"/>
      <c r="S494" s="190"/>
      <c r="T494" s="190"/>
      <c r="U494" s="190"/>
      <c r="V494" s="190"/>
      <c r="W494" s="190"/>
      <c r="X494" s="190"/>
      <c r="Y494" s="190"/>
      <c r="Z494" s="190"/>
      <c r="AA494" s="190"/>
      <c r="AB494" s="190"/>
      <c r="AC494" s="190"/>
      <c r="AD494" s="190"/>
      <c r="AE494" s="190"/>
    </row>
    <row r="495" spans="1:31" ht="26.25" customHeight="1">
      <c r="A495" s="190"/>
      <c r="B495" s="190"/>
      <c r="C495" s="190"/>
      <c r="D495" s="190"/>
      <c r="E495" s="190"/>
      <c r="F495" s="190"/>
      <c r="G495" s="190"/>
      <c r="H495" s="190"/>
      <c r="I495" s="190"/>
      <c r="J495" s="190"/>
      <c r="K495" s="190"/>
      <c r="L495" s="190"/>
      <c r="M495" s="190"/>
      <c r="N495" s="190"/>
      <c r="O495" s="190"/>
      <c r="P495" s="190"/>
      <c r="Q495" s="190"/>
      <c r="R495" s="190"/>
      <c r="S495" s="190"/>
      <c r="T495" s="190"/>
      <c r="U495" s="190"/>
      <c r="V495" s="190"/>
      <c r="W495" s="190"/>
      <c r="X495" s="190"/>
      <c r="Y495" s="190"/>
      <c r="Z495" s="190"/>
      <c r="AA495" s="190"/>
      <c r="AB495" s="190"/>
      <c r="AC495" s="190"/>
      <c r="AD495" s="190"/>
      <c r="AE495" s="190"/>
    </row>
    <row r="496" spans="1:31" ht="26.25" customHeight="1">
      <c r="A496" s="190"/>
      <c r="B496" s="190"/>
      <c r="C496" s="190"/>
      <c r="D496" s="190"/>
      <c r="E496" s="190"/>
      <c r="F496" s="190"/>
      <c r="G496" s="190"/>
      <c r="H496" s="190"/>
      <c r="I496" s="190"/>
      <c r="J496" s="190"/>
      <c r="K496" s="190"/>
      <c r="L496" s="190"/>
      <c r="M496" s="190"/>
      <c r="N496" s="190"/>
      <c r="O496" s="190"/>
      <c r="P496" s="190"/>
      <c r="Q496" s="190"/>
      <c r="R496" s="190"/>
      <c r="S496" s="190"/>
      <c r="T496" s="190"/>
      <c r="U496" s="190"/>
      <c r="V496" s="190"/>
      <c r="W496" s="190"/>
      <c r="X496" s="190"/>
      <c r="Y496" s="190"/>
      <c r="Z496" s="190"/>
      <c r="AA496" s="190"/>
      <c r="AB496" s="190"/>
      <c r="AC496" s="190"/>
      <c r="AD496" s="190"/>
      <c r="AE496" s="190"/>
    </row>
    <row r="497" spans="1:31" ht="26.25" customHeight="1">
      <c r="A497" s="190"/>
      <c r="B497" s="190"/>
      <c r="C497" s="190"/>
      <c r="D497" s="190"/>
      <c r="E497" s="190"/>
      <c r="F497" s="190"/>
      <c r="G497" s="190"/>
      <c r="H497" s="190"/>
      <c r="I497" s="190"/>
      <c r="J497" s="190"/>
      <c r="K497" s="190"/>
      <c r="L497" s="190"/>
      <c r="M497" s="190"/>
      <c r="N497" s="190"/>
      <c r="O497" s="190"/>
      <c r="P497" s="190"/>
      <c r="Q497" s="190"/>
      <c r="R497" s="190"/>
      <c r="S497" s="190"/>
      <c r="T497" s="190"/>
      <c r="U497" s="190"/>
      <c r="V497" s="190"/>
      <c r="W497" s="190"/>
      <c r="X497" s="190"/>
      <c r="Y497" s="190"/>
      <c r="Z497" s="190"/>
      <c r="AA497" s="190"/>
      <c r="AB497" s="190"/>
      <c r="AC497" s="190"/>
      <c r="AD497" s="190"/>
      <c r="AE497" s="190"/>
    </row>
    <row r="498" spans="1:31" ht="26.25" customHeight="1">
      <c r="A498" s="190"/>
      <c r="B498" s="190"/>
      <c r="C498" s="190"/>
      <c r="D498" s="190"/>
      <c r="E498" s="190"/>
      <c r="F498" s="190"/>
      <c r="G498" s="190"/>
      <c r="H498" s="190"/>
      <c r="I498" s="190"/>
      <c r="J498" s="190"/>
      <c r="K498" s="190"/>
      <c r="L498" s="190"/>
      <c r="M498" s="190"/>
      <c r="N498" s="190"/>
      <c r="O498" s="190"/>
      <c r="P498" s="190"/>
      <c r="Q498" s="190"/>
      <c r="R498" s="190"/>
      <c r="S498" s="190"/>
      <c r="T498" s="190"/>
      <c r="U498" s="190"/>
      <c r="V498" s="190"/>
      <c r="W498" s="190"/>
      <c r="X498" s="190"/>
      <c r="Y498" s="190"/>
      <c r="Z498" s="190"/>
      <c r="AA498" s="190"/>
      <c r="AB498" s="190"/>
      <c r="AC498" s="190"/>
      <c r="AD498" s="190"/>
      <c r="AE498" s="190"/>
    </row>
    <row r="499" spans="1:31" ht="26.25" customHeight="1">
      <c r="A499" s="190"/>
      <c r="B499" s="190"/>
      <c r="C499" s="190"/>
      <c r="D499" s="190"/>
      <c r="E499" s="190"/>
      <c r="F499" s="190"/>
      <c r="G499" s="190"/>
      <c r="H499" s="190"/>
      <c r="I499" s="190"/>
      <c r="J499" s="190"/>
      <c r="K499" s="190"/>
      <c r="L499" s="190"/>
      <c r="M499" s="190"/>
      <c r="N499" s="190"/>
      <c r="O499" s="190"/>
      <c r="P499" s="190"/>
      <c r="Q499" s="190"/>
      <c r="R499" s="190"/>
      <c r="S499" s="190"/>
      <c r="T499" s="190"/>
      <c r="U499" s="190"/>
      <c r="V499" s="190"/>
      <c r="W499" s="190"/>
      <c r="X499" s="190"/>
      <c r="Y499" s="190"/>
      <c r="Z499" s="190"/>
      <c r="AA499" s="190"/>
      <c r="AB499" s="190"/>
      <c r="AC499" s="190"/>
      <c r="AD499" s="190"/>
      <c r="AE499" s="190"/>
    </row>
    <row r="500" spans="1:31" ht="26.25" customHeight="1">
      <c r="A500" s="190"/>
      <c r="B500" s="190"/>
      <c r="C500" s="190"/>
      <c r="D500" s="190"/>
      <c r="E500" s="190"/>
      <c r="F500" s="190"/>
      <c r="G500" s="190"/>
      <c r="H500" s="190"/>
      <c r="I500" s="190"/>
      <c r="J500" s="190"/>
      <c r="K500" s="190"/>
      <c r="L500" s="190"/>
      <c r="M500" s="190"/>
      <c r="N500" s="190"/>
      <c r="O500" s="190"/>
      <c r="P500" s="190"/>
      <c r="Q500" s="190"/>
      <c r="R500" s="190"/>
      <c r="S500" s="190"/>
      <c r="T500" s="190"/>
      <c r="U500" s="190"/>
      <c r="V500" s="190"/>
      <c r="W500" s="190"/>
      <c r="X500" s="190"/>
      <c r="Y500" s="190"/>
      <c r="Z500" s="190"/>
      <c r="AA500" s="190"/>
      <c r="AB500" s="190"/>
      <c r="AC500" s="190"/>
      <c r="AD500" s="190"/>
      <c r="AE500" s="190"/>
    </row>
    <row r="501" spans="1:31" ht="26.25" customHeight="1">
      <c r="A501" s="190"/>
      <c r="B501" s="190"/>
      <c r="C501" s="190"/>
      <c r="D501" s="190"/>
      <c r="E501" s="190"/>
      <c r="F501" s="190"/>
      <c r="G501" s="190"/>
      <c r="H501" s="190"/>
      <c r="I501" s="190"/>
      <c r="J501" s="190"/>
      <c r="K501" s="190"/>
      <c r="L501" s="190"/>
      <c r="M501" s="190"/>
      <c r="N501" s="190"/>
      <c r="O501" s="190"/>
      <c r="P501" s="190"/>
      <c r="Q501" s="190"/>
      <c r="R501" s="190"/>
      <c r="S501" s="190"/>
      <c r="T501" s="190"/>
      <c r="U501" s="190"/>
      <c r="V501" s="190"/>
      <c r="W501" s="190"/>
      <c r="X501" s="190"/>
      <c r="Y501" s="190"/>
      <c r="Z501" s="190"/>
      <c r="AA501" s="190"/>
      <c r="AB501" s="190"/>
      <c r="AC501" s="190"/>
      <c r="AD501" s="190"/>
      <c r="AE501" s="190"/>
    </row>
    <row r="502" spans="1:31" ht="26.25" customHeight="1">
      <c r="A502" s="190"/>
      <c r="B502" s="190"/>
      <c r="C502" s="190"/>
      <c r="D502" s="190"/>
      <c r="E502" s="190"/>
      <c r="F502" s="190"/>
      <c r="G502" s="190"/>
      <c r="H502" s="190"/>
      <c r="I502" s="190"/>
      <c r="J502" s="190"/>
      <c r="K502" s="190"/>
      <c r="L502" s="190"/>
      <c r="M502" s="190"/>
      <c r="N502" s="190"/>
      <c r="O502" s="190"/>
      <c r="P502" s="190"/>
      <c r="Q502" s="190"/>
      <c r="R502" s="190"/>
      <c r="S502" s="190"/>
      <c r="T502" s="190"/>
      <c r="U502" s="190"/>
      <c r="V502" s="190"/>
      <c r="W502" s="190"/>
      <c r="X502" s="190"/>
      <c r="Y502" s="190"/>
      <c r="Z502" s="190"/>
      <c r="AA502" s="190"/>
      <c r="AB502" s="190"/>
      <c r="AC502" s="190"/>
      <c r="AD502" s="190"/>
      <c r="AE502" s="190"/>
    </row>
    <row r="503" spans="1:31" ht="26.25" customHeight="1">
      <c r="A503" s="190"/>
      <c r="B503" s="190"/>
      <c r="C503" s="190"/>
      <c r="D503" s="190"/>
      <c r="E503" s="190"/>
      <c r="F503" s="190"/>
      <c r="G503" s="190"/>
      <c r="H503" s="190"/>
      <c r="I503" s="190"/>
      <c r="J503" s="190"/>
      <c r="K503" s="190"/>
      <c r="L503" s="190"/>
      <c r="M503" s="190"/>
      <c r="N503" s="190"/>
      <c r="O503" s="190"/>
      <c r="P503" s="190"/>
      <c r="Q503" s="190"/>
      <c r="R503" s="190"/>
      <c r="S503" s="190"/>
      <c r="T503" s="190"/>
      <c r="U503" s="190"/>
      <c r="V503" s="190"/>
      <c r="W503" s="190"/>
      <c r="X503" s="190"/>
      <c r="Y503" s="190"/>
      <c r="Z503" s="190"/>
      <c r="AA503" s="190"/>
      <c r="AB503" s="190"/>
      <c r="AC503" s="190"/>
      <c r="AD503" s="190"/>
      <c r="AE503" s="190"/>
    </row>
    <row r="504" spans="1:31" ht="26.25" customHeight="1">
      <c r="A504" s="190"/>
      <c r="B504" s="190"/>
      <c r="C504" s="190"/>
      <c r="D504" s="190"/>
      <c r="E504" s="190"/>
      <c r="F504" s="190"/>
      <c r="G504" s="190"/>
      <c r="H504" s="190"/>
      <c r="I504" s="190"/>
      <c r="J504" s="190"/>
      <c r="K504" s="190"/>
      <c r="L504" s="190"/>
      <c r="M504" s="190"/>
      <c r="N504" s="190"/>
      <c r="O504" s="190"/>
      <c r="P504" s="190"/>
      <c r="Q504" s="190"/>
      <c r="R504" s="190"/>
      <c r="S504" s="190"/>
      <c r="T504" s="190"/>
      <c r="U504" s="190"/>
      <c r="V504" s="190"/>
      <c r="W504" s="190"/>
      <c r="X504" s="190"/>
      <c r="Y504" s="190"/>
      <c r="Z504" s="190"/>
      <c r="AA504" s="190"/>
      <c r="AB504" s="190"/>
      <c r="AC504" s="190"/>
      <c r="AD504" s="190"/>
      <c r="AE504" s="190"/>
    </row>
    <row r="505" spans="1:31" ht="26.25" customHeight="1">
      <c r="A505" s="190"/>
      <c r="B505" s="190"/>
      <c r="C505" s="190"/>
      <c r="D505" s="190"/>
      <c r="E505" s="190"/>
      <c r="F505" s="190"/>
      <c r="G505" s="190"/>
      <c r="H505" s="190"/>
      <c r="I505" s="190"/>
      <c r="J505" s="190"/>
      <c r="K505" s="190"/>
      <c r="L505" s="190"/>
      <c r="M505" s="190"/>
      <c r="N505" s="190"/>
      <c r="O505" s="190"/>
      <c r="P505" s="190"/>
      <c r="Q505" s="190"/>
      <c r="R505" s="190"/>
      <c r="S505" s="190"/>
      <c r="T505" s="190"/>
      <c r="U505" s="190"/>
      <c r="V505" s="190"/>
      <c r="W505" s="190"/>
      <c r="X505" s="190"/>
      <c r="Y505" s="190"/>
      <c r="Z505" s="190"/>
      <c r="AA505" s="190"/>
      <c r="AB505" s="190"/>
      <c r="AC505" s="190"/>
      <c r="AD505" s="190"/>
      <c r="AE505" s="190"/>
    </row>
    <row r="506" spans="1:31" ht="26.25" customHeight="1">
      <c r="A506" s="190"/>
      <c r="B506" s="190"/>
      <c r="C506" s="190"/>
      <c r="D506" s="190"/>
      <c r="E506" s="190"/>
      <c r="F506" s="190"/>
      <c r="G506" s="190"/>
      <c r="H506" s="190"/>
      <c r="I506" s="190"/>
      <c r="J506" s="190"/>
      <c r="K506" s="190"/>
      <c r="L506" s="190"/>
      <c r="M506" s="190"/>
      <c r="N506" s="190"/>
      <c r="O506" s="190"/>
      <c r="P506" s="190"/>
      <c r="Q506" s="190"/>
      <c r="R506" s="190"/>
      <c r="S506" s="190"/>
      <c r="T506" s="190"/>
      <c r="U506" s="190"/>
      <c r="V506" s="190"/>
      <c r="W506" s="190"/>
      <c r="X506" s="190"/>
      <c r="Y506" s="190"/>
      <c r="Z506" s="190"/>
      <c r="AA506" s="190"/>
      <c r="AB506" s="190"/>
      <c r="AC506" s="190"/>
      <c r="AD506" s="190"/>
      <c r="AE506" s="190"/>
    </row>
    <row r="507" spans="1:31" ht="26.25" customHeight="1">
      <c r="A507" s="190"/>
      <c r="B507" s="190"/>
      <c r="C507" s="190"/>
      <c r="D507" s="190"/>
      <c r="E507" s="190"/>
      <c r="F507" s="190"/>
      <c r="G507" s="190"/>
      <c r="H507" s="190"/>
      <c r="I507" s="190"/>
      <c r="J507" s="190"/>
      <c r="K507" s="190"/>
      <c r="L507" s="190"/>
      <c r="M507" s="190"/>
      <c r="N507" s="190"/>
      <c r="O507" s="190"/>
      <c r="P507" s="190"/>
      <c r="Q507" s="190"/>
      <c r="R507" s="190"/>
      <c r="S507" s="190"/>
      <c r="T507" s="190"/>
      <c r="U507" s="190"/>
      <c r="V507" s="190"/>
      <c r="W507" s="190"/>
      <c r="X507" s="190"/>
      <c r="Y507" s="190"/>
      <c r="Z507" s="190"/>
      <c r="AA507" s="190"/>
      <c r="AB507" s="190"/>
      <c r="AC507" s="190"/>
      <c r="AD507" s="190"/>
      <c r="AE507" s="190"/>
    </row>
    <row r="508" spans="1:31" ht="26.25" customHeight="1">
      <c r="A508" s="190"/>
      <c r="B508" s="190"/>
      <c r="C508" s="190"/>
      <c r="D508" s="190"/>
      <c r="E508" s="190"/>
      <c r="F508" s="190"/>
      <c r="G508" s="190"/>
      <c r="H508" s="190"/>
      <c r="I508" s="190"/>
      <c r="J508" s="190"/>
      <c r="K508" s="190"/>
      <c r="L508" s="190"/>
      <c r="M508" s="190"/>
      <c r="N508" s="190"/>
      <c r="O508" s="190"/>
      <c r="P508" s="190"/>
      <c r="Q508" s="190"/>
      <c r="R508" s="190"/>
      <c r="S508" s="190"/>
      <c r="T508" s="190"/>
      <c r="U508" s="190"/>
      <c r="V508" s="190"/>
      <c r="W508" s="190"/>
      <c r="X508" s="190"/>
      <c r="Y508" s="190"/>
      <c r="Z508" s="190"/>
      <c r="AA508" s="190"/>
      <c r="AB508" s="190"/>
      <c r="AC508" s="190"/>
      <c r="AD508" s="190"/>
      <c r="AE508" s="190"/>
    </row>
    <row r="509" spans="1:31" ht="26.25" customHeight="1">
      <c r="A509" s="190"/>
      <c r="B509" s="190"/>
      <c r="C509" s="190"/>
      <c r="D509" s="190"/>
      <c r="E509" s="190"/>
      <c r="F509" s="190"/>
      <c r="G509" s="190"/>
      <c r="H509" s="190"/>
      <c r="I509" s="190"/>
      <c r="J509" s="190"/>
      <c r="K509" s="190"/>
      <c r="L509" s="190"/>
      <c r="M509" s="190"/>
      <c r="N509" s="190"/>
      <c r="O509" s="190"/>
      <c r="P509" s="190"/>
      <c r="Q509" s="190"/>
      <c r="R509" s="190"/>
      <c r="S509" s="190"/>
      <c r="T509" s="190"/>
      <c r="U509" s="190"/>
      <c r="V509" s="190"/>
      <c r="W509" s="190"/>
      <c r="X509" s="190"/>
      <c r="Y509" s="190"/>
      <c r="Z509" s="190"/>
      <c r="AA509" s="190"/>
      <c r="AB509" s="190"/>
      <c r="AC509" s="190"/>
      <c r="AD509" s="190"/>
      <c r="AE509" s="190"/>
    </row>
    <row r="510" spans="1:31" ht="26.25" customHeight="1">
      <c r="A510" s="190"/>
      <c r="B510" s="190"/>
      <c r="C510" s="190"/>
      <c r="D510" s="190"/>
      <c r="E510" s="190"/>
      <c r="F510" s="190"/>
      <c r="G510" s="190"/>
      <c r="H510" s="190"/>
      <c r="I510" s="190"/>
      <c r="J510" s="190"/>
      <c r="K510" s="190"/>
      <c r="L510" s="190"/>
      <c r="M510" s="190"/>
      <c r="N510" s="190"/>
      <c r="O510" s="190"/>
      <c r="P510" s="190"/>
      <c r="Q510" s="190"/>
      <c r="R510" s="190"/>
      <c r="S510" s="190"/>
      <c r="T510" s="190"/>
      <c r="U510" s="190"/>
      <c r="V510" s="190"/>
      <c r="W510" s="190"/>
      <c r="X510" s="190"/>
      <c r="Y510" s="190"/>
      <c r="Z510" s="190"/>
      <c r="AA510" s="190"/>
      <c r="AB510" s="190"/>
      <c r="AC510" s="190"/>
      <c r="AD510" s="190"/>
      <c r="AE510" s="190"/>
    </row>
    <row r="511" spans="1:31" ht="26.25" customHeight="1">
      <c r="A511" s="190"/>
      <c r="B511" s="190"/>
      <c r="C511" s="190"/>
      <c r="D511" s="190"/>
      <c r="E511" s="190"/>
      <c r="F511" s="190"/>
      <c r="G511" s="190"/>
      <c r="H511" s="190"/>
      <c r="I511" s="190"/>
      <c r="J511" s="190"/>
      <c r="K511" s="190"/>
      <c r="L511" s="190"/>
      <c r="M511" s="190"/>
      <c r="N511" s="190"/>
      <c r="O511" s="190"/>
      <c r="P511" s="190"/>
      <c r="Q511" s="190"/>
      <c r="R511" s="190"/>
      <c r="S511" s="190"/>
      <c r="T511" s="190"/>
      <c r="U511" s="190"/>
      <c r="V511" s="190"/>
      <c r="W511" s="190"/>
      <c r="X511" s="190"/>
      <c r="Y511" s="190"/>
      <c r="Z511" s="190"/>
      <c r="AA511" s="190"/>
      <c r="AB511" s="190"/>
      <c r="AC511" s="190"/>
      <c r="AD511" s="190"/>
      <c r="AE511" s="190"/>
    </row>
    <row r="512" spans="1:31" ht="26.25" customHeight="1">
      <c r="A512" s="190"/>
      <c r="B512" s="190"/>
      <c r="C512" s="190"/>
      <c r="D512" s="190"/>
      <c r="E512" s="190"/>
      <c r="F512" s="190"/>
      <c r="G512" s="190"/>
      <c r="H512" s="190"/>
      <c r="I512" s="190"/>
      <c r="J512" s="190"/>
      <c r="K512" s="190"/>
      <c r="L512" s="190"/>
      <c r="M512" s="190"/>
      <c r="N512" s="190"/>
      <c r="O512" s="190"/>
      <c r="P512" s="190"/>
      <c r="Q512" s="190"/>
      <c r="R512" s="190"/>
      <c r="S512" s="190"/>
      <c r="T512" s="190"/>
      <c r="U512" s="190"/>
      <c r="V512" s="190"/>
      <c r="W512" s="190"/>
      <c r="X512" s="190"/>
      <c r="Y512" s="190"/>
      <c r="Z512" s="190"/>
      <c r="AA512" s="190"/>
      <c r="AB512" s="190"/>
      <c r="AC512" s="190"/>
      <c r="AD512" s="190"/>
      <c r="AE512" s="190"/>
    </row>
    <row r="513" spans="1:31" ht="26.25" customHeight="1">
      <c r="A513" s="190"/>
      <c r="B513" s="190"/>
      <c r="C513" s="190"/>
      <c r="D513" s="190"/>
      <c r="E513" s="190"/>
      <c r="F513" s="190"/>
      <c r="G513" s="190"/>
      <c r="H513" s="190"/>
      <c r="I513" s="190"/>
      <c r="J513" s="190"/>
      <c r="K513" s="190"/>
      <c r="L513" s="190"/>
      <c r="M513" s="190"/>
      <c r="N513" s="190"/>
      <c r="O513" s="190"/>
      <c r="P513" s="190"/>
      <c r="Q513" s="190"/>
      <c r="R513" s="190"/>
      <c r="S513" s="190"/>
      <c r="T513" s="190"/>
      <c r="U513" s="190"/>
      <c r="V513" s="190"/>
      <c r="W513" s="190"/>
      <c r="X513" s="190"/>
      <c r="Y513" s="190"/>
      <c r="Z513" s="190"/>
      <c r="AA513" s="190"/>
      <c r="AB513" s="190"/>
      <c r="AC513" s="190"/>
      <c r="AD513" s="190"/>
      <c r="AE513" s="190"/>
    </row>
    <row r="514" spans="1:31" ht="26.25" customHeight="1">
      <c r="A514" s="190"/>
      <c r="B514" s="190"/>
      <c r="C514" s="190"/>
      <c r="D514" s="190"/>
      <c r="E514" s="190"/>
      <c r="F514" s="190"/>
      <c r="G514" s="190"/>
      <c r="H514" s="190"/>
      <c r="I514" s="190"/>
      <c r="J514" s="190"/>
      <c r="K514" s="190"/>
      <c r="L514" s="190"/>
      <c r="M514" s="190"/>
      <c r="N514" s="190"/>
      <c r="O514" s="190"/>
      <c r="P514" s="190"/>
      <c r="Q514" s="190"/>
      <c r="R514" s="190"/>
      <c r="S514" s="190"/>
      <c r="T514" s="190"/>
      <c r="U514" s="190"/>
      <c r="V514" s="190"/>
      <c r="W514" s="190"/>
      <c r="X514" s="190"/>
      <c r="Y514" s="190"/>
      <c r="Z514" s="190"/>
      <c r="AA514" s="190"/>
      <c r="AB514" s="190"/>
      <c r="AC514" s="190"/>
      <c r="AD514" s="190"/>
      <c r="AE514" s="190"/>
    </row>
    <row r="515" spans="1:31" ht="26.25" customHeight="1">
      <c r="A515" s="190"/>
      <c r="B515" s="190"/>
      <c r="C515" s="190"/>
      <c r="D515" s="190"/>
      <c r="E515" s="190"/>
      <c r="F515" s="190"/>
      <c r="G515" s="190"/>
      <c r="H515" s="190"/>
      <c r="I515" s="190"/>
      <c r="J515" s="190"/>
      <c r="K515" s="190"/>
      <c r="L515" s="190"/>
      <c r="M515" s="190"/>
      <c r="N515" s="190"/>
      <c r="O515" s="190"/>
      <c r="P515" s="190"/>
      <c r="Q515" s="190"/>
      <c r="R515" s="190"/>
      <c r="S515" s="190"/>
      <c r="T515" s="190"/>
      <c r="U515" s="190"/>
      <c r="V515" s="190"/>
      <c r="W515" s="190"/>
      <c r="X515" s="190"/>
      <c r="Y515" s="190"/>
      <c r="Z515" s="190"/>
      <c r="AA515" s="190"/>
      <c r="AB515" s="190"/>
      <c r="AC515" s="190"/>
      <c r="AD515" s="190"/>
      <c r="AE515" s="190"/>
    </row>
    <row r="516" spans="1:31" ht="26.25" customHeight="1">
      <c r="A516" s="190"/>
      <c r="B516" s="190"/>
      <c r="C516" s="190"/>
      <c r="D516" s="190"/>
      <c r="E516" s="190"/>
      <c r="F516" s="190"/>
      <c r="G516" s="190"/>
      <c r="H516" s="190"/>
      <c r="I516" s="190"/>
      <c r="J516" s="190"/>
      <c r="K516" s="190"/>
      <c r="L516" s="190"/>
      <c r="M516" s="190"/>
      <c r="N516" s="190"/>
      <c r="O516" s="190"/>
      <c r="P516" s="190"/>
      <c r="Q516" s="190"/>
      <c r="R516" s="190"/>
      <c r="S516" s="190"/>
      <c r="T516" s="190"/>
      <c r="U516" s="190"/>
      <c r="V516" s="190"/>
      <c r="W516" s="190"/>
      <c r="X516" s="190"/>
      <c r="Y516" s="190"/>
      <c r="Z516" s="190"/>
      <c r="AA516" s="190"/>
      <c r="AB516" s="190"/>
      <c r="AC516" s="190"/>
      <c r="AD516" s="190"/>
      <c r="AE516" s="190"/>
    </row>
    <row r="517" spans="1:31" ht="26.25" customHeight="1">
      <c r="A517" s="190"/>
      <c r="B517" s="190"/>
      <c r="C517" s="190"/>
      <c r="D517" s="190"/>
      <c r="E517" s="190"/>
      <c r="F517" s="190"/>
      <c r="G517" s="190"/>
      <c r="H517" s="190"/>
      <c r="I517" s="190"/>
      <c r="J517" s="190"/>
      <c r="K517" s="190"/>
      <c r="L517" s="190"/>
      <c r="M517" s="190"/>
      <c r="N517" s="190"/>
      <c r="O517" s="190"/>
      <c r="P517" s="190"/>
      <c r="Q517" s="190"/>
      <c r="R517" s="190"/>
      <c r="S517" s="190"/>
      <c r="T517" s="190"/>
      <c r="U517" s="190"/>
      <c r="V517" s="190"/>
      <c r="W517" s="190"/>
      <c r="X517" s="190"/>
      <c r="Y517" s="190"/>
      <c r="Z517" s="190"/>
      <c r="AA517" s="190"/>
      <c r="AB517" s="190"/>
      <c r="AC517" s="190"/>
      <c r="AD517" s="190"/>
      <c r="AE517" s="190"/>
    </row>
    <row r="518" spans="1:31" ht="26.25" customHeight="1">
      <c r="A518" s="190"/>
      <c r="B518" s="190"/>
      <c r="C518" s="190"/>
      <c r="D518" s="190"/>
      <c r="E518" s="190"/>
      <c r="F518" s="190"/>
      <c r="G518" s="190"/>
      <c r="H518" s="190"/>
      <c r="I518" s="190"/>
      <c r="J518" s="190"/>
      <c r="K518" s="190"/>
      <c r="L518" s="190"/>
      <c r="M518" s="190"/>
      <c r="N518" s="190"/>
      <c r="O518" s="190"/>
      <c r="P518" s="190"/>
      <c r="Q518" s="190"/>
      <c r="R518" s="190"/>
      <c r="S518" s="190"/>
      <c r="T518" s="190"/>
      <c r="U518" s="190"/>
      <c r="V518" s="190"/>
      <c r="W518" s="190"/>
      <c r="X518" s="190"/>
      <c r="Y518" s="190"/>
      <c r="Z518" s="190"/>
      <c r="AA518" s="190"/>
      <c r="AB518" s="190"/>
      <c r="AC518" s="190"/>
      <c r="AD518" s="190"/>
      <c r="AE518" s="190"/>
    </row>
    <row r="519" spans="1:31" ht="26.25" customHeight="1">
      <c r="A519" s="190"/>
      <c r="B519" s="190"/>
      <c r="C519" s="190"/>
      <c r="D519" s="190"/>
      <c r="E519" s="190"/>
      <c r="F519" s="190"/>
      <c r="G519" s="190"/>
      <c r="H519" s="190"/>
      <c r="I519" s="190"/>
      <c r="J519" s="190"/>
      <c r="K519" s="190"/>
      <c r="L519" s="190"/>
      <c r="M519" s="190"/>
      <c r="N519" s="190"/>
      <c r="O519" s="190"/>
      <c r="P519" s="190"/>
      <c r="Q519" s="190"/>
      <c r="R519" s="190"/>
      <c r="S519" s="190"/>
      <c r="T519" s="190"/>
      <c r="U519" s="190"/>
      <c r="V519" s="190"/>
      <c r="W519" s="190"/>
      <c r="X519" s="190"/>
      <c r="Y519" s="190"/>
      <c r="Z519" s="190"/>
      <c r="AA519" s="190"/>
      <c r="AB519" s="190"/>
      <c r="AC519" s="190"/>
      <c r="AD519" s="190"/>
      <c r="AE519" s="190"/>
    </row>
    <row r="520" spans="1:31" ht="26.25" customHeight="1">
      <c r="A520" s="190"/>
      <c r="B520" s="190"/>
      <c r="C520" s="190"/>
      <c r="D520" s="190"/>
      <c r="E520" s="190"/>
      <c r="F520" s="190"/>
      <c r="G520" s="190"/>
      <c r="H520" s="190"/>
      <c r="I520" s="190"/>
      <c r="J520" s="190"/>
      <c r="K520" s="190"/>
      <c r="L520" s="190"/>
      <c r="M520" s="190"/>
      <c r="N520" s="190"/>
      <c r="O520" s="190"/>
      <c r="P520" s="190"/>
      <c r="Q520" s="190"/>
      <c r="R520" s="190"/>
      <c r="S520" s="190"/>
      <c r="T520" s="190"/>
      <c r="U520" s="190"/>
      <c r="V520" s="190"/>
      <c r="W520" s="190"/>
      <c r="X520" s="190"/>
      <c r="Y520" s="190"/>
      <c r="Z520" s="190"/>
      <c r="AA520" s="190"/>
      <c r="AB520" s="190"/>
      <c r="AC520" s="190"/>
      <c r="AD520" s="190"/>
      <c r="AE520" s="190"/>
    </row>
    <row r="521" spans="1:31" ht="26.25" customHeight="1">
      <c r="A521" s="190"/>
      <c r="B521" s="190"/>
      <c r="C521" s="190"/>
      <c r="D521" s="190"/>
      <c r="E521" s="190"/>
      <c r="F521" s="190"/>
      <c r="G521" s="190"/>
      <c r="H521" s="190"/>
      <c r="I521" s="190"/>
      <c r="J521" s="190"/>
      <c r="K521" s="190"/>
      <c r="L521" s="190"/>
      <c r="M521" s="190"/>
      <c r="N521" s="190"/>
      <c r="O521" s="190"/>
      <c r="P521" s="190"/>
      <c r="Q521" s="190"/>
      <c r="R521" s="190"/>
      <c r="S521" s="190"/>
      <c r="T521" s="190"/>
      <c r="U521" s="190"/>
      <c r="V521" s="190"/>
      <c r="W521" s="190"/>
      <c r="X521" s="190"/>
      <c r="Y521" s="190"/>
      <c r="Z521" s="190"/>
      <c r="AA521" s="190"/>
      <c r="AB521" s="190"/>
      <c r="AC521" s="190"/>
      <c r="AD521" s="190"/>
      <c r="AE521" s="190"/>
    </row>
    <row r="522" spans="1:31" ht="26.25" customHeight="1">
      <c r="A522" s="190"/>
      <c r="B522" s="190"/>
      <c r="C522" s="190"/>
      <c r="D522" s="190"/>
      <c r="E522" s="190"/>
      <c r="F522" s="190"/>
      <c r="G522" s="190"/>
      <c r="H522" s="190"/>
      <c r="I522" s="190"/>
      <c r="J522" s="190"/>
      <c r="K522" s="190"/>
      <c r="L522" s="190"/>
      <c r="M522" s="190"/>
      <c r="N522" s="190"/>
      <c r="O522" s="190"/>
      <c r="P522" s="190"/>
      <c r="Q522" s="190"/>
      <c r="R522" s="190"/>
      <c r="S522" s="190"/>
      <c r="T522" s="190"/>
      <c r="U522" s="190"/>
      <c r="V522" s="190"/>
      <c r="W522" s="190"/>
      <c r="X522" s="190"/>
      <c r="Y522" s="190"/>
      <c r="Z522" s="190"/>
      <c r="AA522" s="190"/>
      <c r="AB522" s="190"/>
      <c r="AC522" s="190"/>
      <c r="AD522" s="190"/>
      <c r="AE522" s="190"/>
    </row>
    <row r="523" spans="1:31" ht="26.25" customHeight="1">
      <c r="A523" s="190"/>
      <c r="B523" s="190"/>
      <c r="C523" s="190"/>
      <c r="D523" s="190"/>
      <c r="E523" s="190"/>
      <c r="F523" s="190"/>
      <c r="G523" s="190"/>
      <c r="H523" s="190"/>
      <c r="I523" s="190"/>
      <c r="J523" s="190"/>
      <c r="K523" s="190"/>
      <c r="L523" s="190"/>
      <c r="M523" s="190"/>
      <c r="N523" s="190"/>
      <c r="O523" s="190"/>
      <c r="P523" s="190"/>
      <c r="Q523" s="190"/>
      <c r="R523" s="190"/>
      <c r="S523" s="190"/>
      <c r="T523" s="190"/>
      <c r="U523" s="190"/>
      <c r="V523" s="190"/>
      <c r="W523" s="190"/>
      <c r="X523" s="190"/>
      <c r="Y523" s="190"/>
      <c r="Z523" s="190"/>
      <c r="AA523" s="190"/>
      <c r="AB523" s="190"/>
      <c r="AC523" s="190"/>
      <c r="AD523" s="190"/>
      <c r="AE523" s="190"/>
    </row>
    <row r="524" spans="1:31" ht="26.25" customHeight="1">
      <c r="A524" s="190"/>
      <c r="B524" s="190"/>
      <c r="C524" s="190"/>
      <c r="D524" s="190"/>
      <c r="E524" s="190"/>
      <c r="F524" s="190"/>
      <c r="G524" s="190"/>
      <c r="H524" s="190"/>
      <c r="I524" s="190"/>
      <c r="J524" s="190"/>
      <c r="K524" s="190"/>
      <c r="L524" s="190"/>
      <c r="M524" s="190"/>
      <c r="N524" s="190"/>
      <c r="O524" s="190"/>
      <c r="P524" s="190"/>
      <c r="Q524" s="190"/>
      <c r="R524" s="190"/>
      <c r="S524" s="190"/>
      <c r="T524" s="190"/>
      <c r="U524" s="190"/>
      <c r="V524" s="190"/>
      <c r="W524" s="190"/>
      <c r="X524" s="190"/>
      <c r="Y524" s="190"/>
      <c r="Z524" s="190"/>
      <c r="AA524" s="190"/>
      <c r="AB524" s="190"/>
      <c r="AC524" s="190"/>
      <c r="AD524" s="190"/>
      <c r="AE524" s="190"/>
    </row>
    <row r="525" spans="1:31" ht="26.25" customHeight="1">
      <c r="A525" s="190"/>
      <c r="B525" s="190"/>
      <c r="C525" s="190"/>
      <c r="D525" s="190"/>
      <c r="E525" s="190"/>
      <c r="F525" s="190"/>
      <c r="G525" s="190"/>
      <c r="H525" s="190"/>
      <c r="I525" s="190"/>
      <c r="J525" s="190"/>
      <c r="K525" s="190"/>
      <c r="L525" s="190"/>
      <c r="M525" s="190"/>
      <c r="N525" s="190"/>
      <c r="O525" s="190"/>
      <c r="P525" s="190"/>
      <c r="Q525" s="190"/>
      <c r="R525" s="190"/>
      <c r="S525" s="190"/>
      <c r="T525" s="190"/>
      <c r="U525" s="190"/>
      <c r="V525" s="190"/>
      <c r="W525" s="190"/>
      <c r="X525" s="190"/>
      <c r="Y525" s="190"/>
      <c r="Z525" s="190"/>
      <c r="AA525" s="190"/>
      <c r="AB525" s="190"/>
      <c r="AC525" s="190"/>
      <c r="AD525" s="190"/>
      <c r="AE525" s="190"/>
    </row>
    <row r="526" spans="1:31" ht="26.25" customHeight="1">
      <c r="A526" s="190"/>
      <c r="B526" s="190"/>
      <c r="C526" s="190"/>
      <c r="D526" s="190"/>
      <c r="E526" s="190"/>
      <c r="F526" s="190"/>
      <c r="G526" s="190"/>
      <c r="H526" s="190"/>
      <c r="I526" s="190"/>
      <c r="J526" s="190"/>
      <c r="K526" s="190"/>
      <c r="L526" s="190"/>
      <c r="M526" s="190"/>
      <c r="N526" s="190"/>
      <c r="O526" s="190"/>
      <c r="P526" s="190"/>
      <c r="Q526" s="190"/>
      <c r="R526" s="190"/>
      <c r="S526" s="190"/>
      <c r="T526" s="190"/>
      <c r="U526" s="190"/>
      <c r="V526" s="190"/>
      <c r="W526" s="190"/>
      <c r="X526" s="190"/>
      <c r="Y526" s="190"/>
      <c r="Z526" s="190"/>
      <c r="AA526" s="190"/>
      <c r="AB526" s="190"/>
      <c r="AC526" s="190"/>
      <c r="AD526" s="190"/>
      <c r="AE526" s="190"/>
    </row>
    <row r="527" spans="1:31" ht="26.25" customHeight="1">
      <c r="A527" s="190"/>
      <c r="B527" s="190"/>
      <c r="C527" s="190"/>
      <c r="D527" s="190"/>
      <c r="E527" s="190"/>
      <c r="F527" s="190"/>
      <c r="G527" s="190"/>
      <c r="H527" s="190"/>
      <c r="I527" s="190"/>
      <c r="J527" s="190"/>
      <c r="K527" s="190"/>
      <c r="L527" s="190"/>
      <c r="M527" s="190"/>
      <c r="N527" s="190"/>
      <c r="O527" s="190"/>
      <c r="P527" s="190"/>
      <c r="Q527" s="190"/>
      <c r="R527" s="190"/>
      <c r="S527" s="190"/>
      <c r="T527" s="190"/>
      <c r="U527" s="190"/>
      <c r="V527" s="190"/>
      <c r="W527" s="190"/>
      <c r="X527" s="190"/>
      <c r="Y527" s="190"/>
      <c r="Z527" s="190"/>
      <c r="AA527" s="190"/>
      <c r="AB527" s="190"/>
      <c r="AC527" s="190"/>
      <c r="AD527" s="190"/>
      <c r="AE527" s="190"/>
    </row>
    <row r="528" spans="1:31" ht="26.25" customHeight="1">
      <c r="A528" s="190"/>
      <c r="B528" s="190"/>
      <c r="C528" s="190"/>
      <c r="D528" s="190"/>
      <c r="E528" s="190"/>
      <c r="F528" s="190"/>
      <c r="G528" s="190"/>
      <c r="H528" s="190"/>
      <c r="I528" s="190"/>
      <c r="J528" s="190"/>
      <c r="K528" s="190"/>
      <c r="L528" s="190"/>
      <c r="M528" s="190"/>
      <c r="N528" s="190"/>
      <c r="O528" s="190"/>
      <c r="P528" s="190"/>
      <c r="Q528" s="190"/>
      <c r="R528" s="190"/>
      <c r="S528" s="190"/>
      <c r="T528" s="190"/>
      <c r="U528" s="190"/>
      <c r="V528" s="190"/>
      <c r="W528" s="190"/>
      <c r="X528" s="190"/>
      <c r="Y528" s="190"/>
      <c r="Z528" s="190"/>
      <c r="AA528" s="190"/>
      <c r="AB528" s="190"/>
      <c r="AC528" s="190"/>
      <c r="AD528" s="190"/>
      <c r="AE528" s="190"/>
    </row>
    <row r="529" spans="1:31" ht="26.25" customHeight="1">
      <c r="A529" s="190"/>
      <c r="B529" s="190"/>
      <c r="C529" s="190"/>
      <c r="D529" s="190"/>
      <c r="E529" s="190"/>
      <c r="F529" s="190"/>
      <c r="G529" s="190"/>
      <c r="H529" s="190"/>
      <c r="I529" s="190"/>
      <c r="J529" s="190"/>
      <c r="K529" s="190"/>
      <c r="L529" s="190"/>
      <c r="M529" s="190"/>
      <c r="N529" s="190"/>
      <c r="O529" s="190"/>
      <c r="P529" s="190"/>
      <c r="Q529" s="190"/>
      <c r="R529" s="190"/>
      <c r="S529" s="190"/>
      <c r="T529" s="190"/>
      <c r="U529" s="190"/>
      <c r="V529" s="190"/>
      <c r="W529" s="190"/>
      <c r="X529" s="190"/>
      <c r="Y529" s="190"/>
      <c r="Z529" s="190"/>
      <c r="AA529" s="190"/>
      <c r="AB529" s="190"/>
      <c r="AC529" s="190"/>
      <c r="AD529" s="190"/>
      <c r="AE529" s="190"/>
    </row>
    <row r="530" spans="1:31" ht="26.25" customHeight="1">
      <c r="A530" s="190"/>
      <c r="B530" s="190"/>
      <c r="C530" s="190"/>
      <c r="D530" s="190"/>
      <c r="E530" s="190"/>
      <c r="F530" s="190"/>
      <c r="G530" s="190"/>
      <c r="H530" s="190"/>
      <c r="I530" s="190"/>
      <c r="J530" s="190"/>
      <c r="K530" s="190"/>
      <c r="L530" s="190"/>
      <c r="M530" s="190"/>
      <c r="N530" s="190"/>
      <c r="O530" s="190"/>
      <c r="P530" s="190"/>
      <c r="Q530" s="190"/>
      <c r="R530" s="190"/>
      <c r="S530" s="190"/>
      <c r="T530" s="190"/>
      <c r="U530" s="190"/>
      <c r="V530" s="190"/>
      <c r="W530" s="190"/>
      <c r="X530" s="190"/>
      <c r="Y530" s="190"/>
      <c r="Z530" s="190"/>
      <c r="AA530" s="190"/>
      <c r="AB530" s="190"/>
      <c r="AC530" s="190"/>
      <c r="AD530" s="190"/>
      <c r="AE530" s="190"/>
    </row>
    <row r="531" spans="1:31" ht="26.25" customHeight="1">
      <c r="A531" s="190"/>
      <c r="B531" s="190"/>
      <c r="C531" s="190"/>
      <c r="D531" s="190"/>
      <c r="E531" s="190"/>
      <c r="F531" s="190"/>
      <c r="G531" s="190"/>
      <c r="H531" s="190"/>
      <c r="I531" s="190"/>
      <c r="J531" s="190"/>
      <c r="K531" s="190"/>
      <c r="L531" s="190"/>
      <c r="M531" s="190"/>
      <c r="N531" s="190"/>
      <c r="O531" s="190"/>
      <c r="P531" s="190"/>
      <c r="Q531" s="190"/>
      <c r="R531" s="190"/>
      <c r="S531" s="190"/>
      <c r="T531" s="190"/>
      <c r="U531" s="190"/>
      <c r="V531" s="190"/>
      <c r="W531" s="190"/>
      <c r="X531" s="190"/>
      <c r="Y531" s="190"/>
      <c r="Z531" s="190"/>
      <c r="AA531" s="190"/>
      <c r="AB531" s="190"/>
      <c r="AC531" s="190"/>
      <c r="AD531" s="190"/>
      <c r="AE531" s="190"/>
    </row>
    <row r="532" spans="1:31" ht="26.25" customHeight="1">
      <c r="A532" s="190"/>
      <c r="B532" s="190"/>
      <c r="C532" s="190"/>
      <c r="D532" s="190"/>
      <c r="E532" s="190"/>
      <c r="F532" s="190"/>
      <c r="G532" s="190"/>
      <c r="H532" s="190"/>
      <c r="I532" s="190"/>
      <c r="J532" s="190"/>
      <c r="K532" s="190"/>
      <c r="L532" s="190"/>
      <c r="M532" s="190"/>
      <c r="N532" s="190"/>
      <c r="O532" s="190"/>
      <c r="P532" s="190"/>
      <c r="Q532" s="190"/>
      <c r="R532" s="190"/>
      <c r="S532" s="190"/>
      <c r="T532" s="190"/>
      <c r="U532" s="190"/>
      <c r="V532" s="190"/>
      <c r="W532" s="190"/>
      <c r="X532" s="190"/>
      <c r="Y532" s="190"/>
      <c r="Z532" s="190"/>
      <c r="AA532" s="190"/>
      <c r="AB532" s="190"/>
      <c r="AC532" s="190"/>
      <c r="AD532" s="190"/>
      <c r="AE532" s="190"/>
    </row>
    <row r="533" spans="1:31" ht="26.25" customHeight="1">
      <c r="A533" s="190"/>
      <c r="B533" s="190"/>
      <c r="C533" s="190"/>
      <c r="D533" s="190"/>
      <c r="E533" s="190"/>
      <c r="F533" s="190"/>
      <c r="G533" s="190"/>
      <c r="H533" s="190"/>
      <c r="I533" s="190"/>
      <c r="J533" s="190"/>
      <c r="K533" s="190"/>
      <c r="L533" s="190"/>
      <c r="M533" s="190"/>
      <c r="N533" s="190"/>
      <c r="O533" s="190"/>
      <c r="P533" s="190"/>
      <c r="Q533" s="190"/>
      <c r="R533" s="190"/>
      <c r="S533" s="190"/>
      <c r="T533" s="190"/>
      <c r="U533" s="190"/>
      <c r="V533" s="190"/>
      <c r="W533" s="190"/>
      <c r="X533" s="190"/>
      <c r="Y533" s="190"/>
      <c r="Z533" s="190"/>
      <c r="AA533" s="190"/>
      <c r="AB533" s="190"/>
      <c r="AC533" s="190"/>
      <c r="AD533" s="190"/>
      <c r="AE533" s="190"/>
    </row>
    <row r="534" spans="1:31" ht="26.25" customHeight="1">
      <c r="A534" s="190"/>
      <c r="B534" s="190"/>
      <c r="C534" s="190"/>
      <c r="D534" s="190"/>
      <c r="E534" s="190"/>
      <c r="F534" s="190"/>
      <c r="G534" s="190"/>
      <c r="H534" s="190"/>
      <c r="I534" s="190"/>
      <c r="J534" s="190"/>
      <c r="K534" s="190"/>
      <c r="L534" s="190"/>
      <c r="M534" s="190"/>
      <c r="N534" s="190"/>
      <c r="O534" s="190"/>
      <c r="P534" s="190"/>
      <c r="Q534" s="190"/>
      <c r="R534" s="190"/>
      <c r="S534" s="190"/>
      <c r="T534" s="190"/>
      <c r="U534" s="190"/>
      <c r="V534" s="190"/>
      <c r="W534" s="190"/>
      <c r="X534" s="190"/>
      <c r="Y534" s="190"/>
      <c r="Z534" s="190"/>
      <c r="AA534" s="190"/>
      <c r="AB534" s="190"/>
      <c r="AC534" s="190"/>
      <c r="AD534" s="190"/>
      <c r="AE534" s="190"/>
    </row>
    <row r="535" spans="1:31" ht="26.25" customHeight="1">
      <c r="A535" s="190"/>
      <c r="B535" s="190"/>
      <c r="C535" s="190"/>
      <c r="D535" s="190"/>
      <c r="E535" s="190"/>
      <c r="F535" s="190"/>
      <c r="G535" s="190"/>
      <c r="H535" s="190"/>
      <c r="I535" s="190"/>
      <c r="J535" s="190"/>
      <c r="K535" s="190"/>
      <c r="L535" s="190"/>
      <c r="M535" s="190"/>
      <c r="N535" s="190"/>
      <c r="O535" s="190"/>
      <c r="P535" s="190"/>
      <c r="Q535" s="190"/>
      <c r="R535" s="190"/>
      <c r="S535" s="190"/>
      <c r="T535" s="190"/>
      <c r="U535" s="190"/>
      <c r="V535" s="190"/>
      <c r="W535" s="190"/>
      <c r="X535" s="190"/>
      <c r="Y535" s="190"/>
      <c r="Z535" s="190"/>
      <c r="AA535" s="190"/>
      <c r="AB535" s="190"/>
      <c r="AC535" s="190"/>
      <c r="AD535" s="190"/>
      <c r="AE535" s="190"/>
    </row>
    <row r="536" spans="1:31" ht="26.25" customHeight="1">
      <c r="A536" s="190"/>
      <c r="B536" s="190"/>
      <c r="C536" s="190"/>
      <c r="D536" s="190"/>
      <c r="E536" s="190"/>
      <c r="F536" s="190"/>
      <c r="G536" s="190"/>
      <c r="H536" s="190"/>
      <c r="I536" s="190"/>
      <c r="J536" s="190"/>
      <c r="K536" s="190"/>
      <c r="L536" s="190"/>
      <c r="M536" s="190"/>
      <c r="N536" s="190"/>
      <c r="O536" s="190"/>
      <c r="P536" s="190"/>
      <c r="Q536" s="190"/>
      <c r="R536" s="190"/>
      <c r="S536" s="190"/>
      <c r="T536" s="190"/>
      <c r="U536" s="190"/>
      <c r="V536" s="190"/>
      <c r="W536" s="190"/>
      <c r="X536" s="190"/>
      <c r="Y536" s="190"/>
      <c r="Z536" s="190"/>
      <c r="AA536" s="190"/>
      <c r="AB536" s="190"/>
      <c r="AC536" s="190"/>
      <c r="AD536" s="190"/>
      <c r="AE536" s="190"/>
    </row>
    <row r="537" spans="1:31" ht="26.25" customHeight="1">
      <c r="A537" s="190"/>
      <c r="B537" s="190"/>
      <c r="C537" s="190"/>
      <c r="D537" s="190"/>
      <c r="E537" s="190"/>
      <c r="F537" s="190"/>
      <c r="G537" s="190"/>
      <c r="H537" s="190"/>
      <c r="I537" s="190"/>
      <c r="J537" s="190"/>
      <c r="K537" s="190"/>
      <c r="L537" s="190"/>
      <c r="M537" s="190"/>
      <c r="N537" s="190"/>
      <c r="O537" s="190"/>
      <c r="P537" s="190"/>
      <c r="Q537" s="190"/>
      <c r="R537" s="190"/>
      <c r="S537" s="190"/>
      <c r="T537" s="190"/>
      <c r="U537" s="190"/>
      <c r="V537" s="190"/>
      <c r="W537" s="190"/>
      <c r="X537" s="190"/>
      <c r="Y537" s="190"/>
      <c r="Z537" s="190"/>
      <c r="AA537" s="190"/>
      <c r="AB537" s="190"/>
      <c r="AC537" s="190"/>
      <c r="AD537" s="190"/>
      <c r="AE537" s="190"/>
    </row>
    <row r="538" spans="1:31" ht="26.25" customHeight="1">
      <c r="A538" s="190"/>
      <c r="B538" s="190"/>
      <c r="C538" s="190"/>
      <c r="D538" s="190"/>
      <c r="E538" s="190"/>
      <c r="F538" s="190"/>
      <c r="G538" s="190"/>
      <c r="H538" s="190"/>
      <c r="I538" s="190"/>
      <c r="J538" s="190"/>
      <c r="K538" s="190"/>
      <c r="L538" s="190"/>
      <c r="M538" s="190"/>
      <c r="N538" s="190"/>
      <c r="O538" s="190"/>
      <c r="P538" s="190"/>
      <c r="Q538" s="190"/>
      <c r="R538" s="190"/>
      <c r="S538" s="190"/>
      <c r="T538" s="190"/>
      <c r="U538" s="190"/>
      <c r="V538" s="190"/>
      <c r="W538" s="190"/>
      <c r="X538" s="190"/>
      <c r="Y538" s="190"/>
      <c r="Z538" s="190"/>
      <c r="AA538" s="190"/>
      <c r="AB538" s="190"/>
      <c r="AC538" s="190"/>
      <c r="AD538" s="190"/>
      <c r="AE538" s="190"/>
    </row>
    <row r="539" spans="1:31" ht="26.25" customHeight="1">
      <c r="A539" s="190"/>
      <c r="B539" s="190"/>
      <c r="C539" s="190"/>
      <c r="D539" s="190"/>
      <c r="E539" s="190"/>
      <c r="F539" s="190"/>
      <c r="G539" s="190"/>
      <c r="H539" s="190"/>
      <c r="I539" s="190"/>
      <c r="J539" s="190"/>
      <c r="K539" s="190"/>
      <c r="L539" s="190"/>
      <c r="M539" s="190"/>
      <c r="N539" s="190"/>
      <c r="O539" s="190"/>
      <c r="P539" s="190"/>
      <c r="Q539" s="190"/>
      <c r="R539" s="190"/>
      <c r="S539" s="190"/>
      <c r="T539" s="190"/>
      <c r="U539" s="190"/>
      <c r="V539" s="190"/>
      <c r="W539" s="190"/>
      <c r="X539" s="190"/>
      <c r="Y539" s="190"/>
      <c r="Z539" s="190"/>
      <c r="AA539" s="190"/>
      <c r="AB539" s="190"/>
      <c r="AC539" s="190"/>
      <c r="AD539" s="190"/>
      <c r="AE539" s="190"/>
    </row>
    <row r="540" spans="1:31" ht="26.25" customHeight="1">
      <c r="A540" s="190"/>
      <c r="B540" s="190"/>
      <c r="C540" s="190"/>
      <c r="D540" s="190"/>
      <c r="E540" s="190"/>
      <c r="F540" s="190"/>
      <c r="G540" s="190"/>
      <c r="H540" s="190"/>
      <c r="I540" s="190"/>
      <c r="J540" s="190"/>
      <c r="K540" s="190"/>
      <c r="L540" s="190"/>
      <c r="M540" s="190"/>
      <c r="N540" s="190"/>
      <c r="O540" s="190"/>
      <c r="P540" s="190"/>
      <c r="Q540" s="190"/>
      <c r="R540" s="190"/>
      <c r="S540" s="190"/>
      <c r="T540" s="190"/>
      <c r="U540" s="190"/>
      <c r="V540" s="190"/>
      <c r="W540" s="190"/>
      <c r="X540" s="190"/>
      <c r="Y540" s="190"/>
      <c r="Z540" s="190"/>
      <c r="AA540" s="190"/>
      <c r="AB540" s="190"/>
      <c r="AC540" s="190"/>
      <c r="AD540" s="190"/>
      <c r="AE540" s="190"/>
    </row>
    <row r="541" spans="1:31" ht="26.25" customHeight="1">
      <c r="A541" s="190"/>
      <c r="B541" s="190"/>
      <c r="C541" s="190"/>
      <c r="D541" s="190"/>
      <c r="E541" s="190"/>
      <c r="F541" s="190"/>
      <c r="G541" s="190"/>
      <c r="H541" s="190"/>
      <c r="I541" s="190"/>
      <c r="J541" s="190"/>
      <c r="K541" s="190"/>
      <c r="L541" s="190"/>
      <c r="M541" s="190"/>
      <c r="N541" s="190"/>
      <c r="O541" s="190"/>
      <c r="P541" s="190"/>
      <c r="Q541" s="190"/>
      <c r="R541" s="190"/>
      <c r="S541" s="190"/>
      <c r="T541" s="190"/>
      <c r="U541" s="190"/>
      <c r="V541" s="190"/>
      <c r="W541" s="190"/>
      <c r="X541" s="190"/>
      <c r="Y541" s="190"/>
      <c r="Z541" s="190"/>
      <c r="AA541" s="190"/>
      <c r="AB541" s="190"/>
      <c r="AC541" s="190"/>
      <c r="AD541" s="190"/>
      <c r="AE541" s="190"/>
    </row>
    <row r="542" spans="1:31" ht="26.25" customHeight="1">
      <c r="A542" s="190"/>
      <c r="B542" s="190"/>
      <c r="C542" s="190"/>
      <c r="D542" s="190"/>
      <c r="E542" s="190"/>
      <c r="F542" s="190"/>
      <c r="G542" s="190"/>
      <c r="H542" s="190"/>
      <c r="I542" s="190"/>
      <c r="J542" s="190"/>
      <c r="K542" s="190"/>
      <c r="L542" s="190"/>
      <c r="M542" s="190"/>
      <c r="N542" s="190"/>
      <c r="O542" s="190"/>
      <c r="P542" s="190"/>
      <c r="Q542" s="190"/>
      <c r="R542" s="190"/>
      <c r="S542" s="190"/>
      <c r="T542" s="190"/>
      <c r="U542" s="190"/>
      <c r="V542" s="190"/>
      <c r="W542" s="190"/>
      <c r="X542" s="190"/>
      <c r="Y542" s="190"/>
      <c r="Z542" s="190"/>
      <c r="AA542" s="190"/>
      <c r="AB542" s="190"/>
      <c r="AC542" s="190"/>
      <c r="AD542" s="190"/>
      <c r="AE542" s="190"/>
    </row>
    <row r="543" spans="1:31" ht="26.25" customHeight="1">
      <c r="A543" s="190"/>
      <c r="B543" s="190"/>
      <c r="C543" s="190"/>
      <c r="D543" s="190"/>
      <c r="E543" s="190"/>
      <c r="F543" s="190"/>
      <c r="G543" s="190"/>
      <c r="H543" s="190"/>
      <c r="I543" s="190"/>
      <c r="J543" s="190"/>
      <c r="K543" s="190"/>
      <c r="L543" s="190"/>
      <c r="M543" s="190"/>
      <c r="N543" s="190"/>
      <c r="O543" s="190"/>
      <c r="P543" s="190"/>
      <c r="Q543" s="190"/>
      <c r="R543" s="190"/>
      <c r="S543" s="190"/>
      <c r="T543" s="190"/>
      <c r="U543" s="190"/>
      <c r="V543" s="190"/>
      <c r="W543" s="190"/>
      <c r="X543" s="190"/>
      <c r="Y543" s="190"/>
      <c r="Z543" s="190"/>
      <c r="AA543" s="190"/>
      <c r="AB543" s="190"/>
      <c r="AC543" s="190"/>
      <c r="AD543" s="190"/>
      <c r="AE543" s="190"/>
    </row>
    <row r="544" spans="1:31" ht="26.25" customHeight="1">
      <c r="A544" s="190"/>
      <c r="B544" s="190"/>
      <c r="C544" s="190"/>
      <c r="D544" s="190"/>
      <c r="E544" s="190"/>
      <c r="F544" s="190"/>
      <c r="G544" s="190"/>
      <c r="H544" s="190"/>
      <c r="I544" s="190"/>
      <c r="J544" s="190"/>
      <c r="K544" s="190"/>
      <c r="L544" s="190"/>
      <c r="M544" s="190"/>
      <c r="N544" s="190"/>
      <c r="O544" s="190"/>
      <c r="P544" s="190"/>
      <c r="Q544" s="190"/>
      <c r="R544" s="190"/>
      <c r="S544" s="190"/>
      <c r="T544" s="190"/>
      <c r="U544" s="190"/>
      <c r="V544" s="190"/>
      <c r="W544" s="190"/>
      <c r="X544" s="190"/>
      <c r="Y544" s="190"/>
      <c r="Z544" s="190"/>
      <c r="AA544" s="190"/>
      <c r="AB544" s="190"/>
      <c r="AC544" s="190"/>
      <c r="AD544" s="190"/>
      <c r="AE544" s="190"/>
    </row>
    <row r="545" spans="1:31" ht="26.25" customHeight="1">
      <c r="A545" s="190"/>
      <c r="B545" s="190"/>
      <c r="C545" s="190"/>
      <c r="D545" s="190"/>
      <c r="E545" s="190"/>
      <c r="F545" s="190"/>
      <c r="G545" s="190"/>
      <c r="H545" s="190"/>
      <c r="I545" s="190"/>
      <c r="J545" s="190"/>
      <c r="K545" s="190"/>
      <c r="L545" s="190"/>
      <c r="M545" s="190"/>
      <c r="N545" s="190"/>
      <c r="O545" s="190"/>
      <c r="P545" s="190"/>
      <c r="Q545" s="190"/>
      <c r="R545" s="190"/>
      <c r="S545" s="190"/>
      <c r="T545" s="190"/>
      <c r="U545" s="190"/>
      <c r="V545" s="190"/>
      <c r="W545" s="190"/>
      <c r="X545" s="190"/>
      <c r="Y545" s="190"/>
      <c r="Z545" s="190"/>
      <c r="AA545" s="190"/>
      <c r="AB545" s="190"/>
      <c r="AC545" s="190"/>
      <c r="AD545" s="190"/>
      <c r="AE545" s="190"/>
    </row>
    <row r="546" spans="1:31" ht="26.25" customHeight="1">
      <c r="A546" s="190"/>
      <c r="B546" s="190"/>
      <c r="C546" s="190"/>
      <c r="D546" s="190"/>
      <c r="E546" s="190"/>
      <c r="F546" s="190"/>
      <c r="G546" s="190"/>
      <c r="H546" s="190"/>
      <c r="I546" s="190"/>
      <c r="J546" s="190"/>
      <c r="K546" s="190"/>
      <c r="L546" s="190"/>
      <c r="M546" s="190"/>
      <c r="N546" s="190"/>
      <c r="O546" s="190"/>
      <c r="P546" s="190"/>
      <c r="Q546" s="190"/>
      <c r="R546" s="190"/>
      <c r="S546" s="190"/>
      <c r="T546" s="190"/>
      <c r="U546" s="190"/>
      <c r="V546" s="190"/>
      <c r="W546" s="190"/>
      <c r="X546" s="190"/>
      <c r="Y546" s="190"/>
      <c r="Z546" s="190"/>
      <c r="AA546" s="190"/>
      <c r="AB546" s="190"/>
      <c r="AC546" s="190"/>
      <c r="AD546" s="190"/>
      <c r="AE546" s="190"/>
    </row>
    <row r="547" spans="1:31" ht="26.25" customHeight="1">
      <c r="A547" s="190"/>
      <c r="B547" s="190"/>
      <c r="C547" s="190"/>
      <c r="D547" s="190"/>
      <c r="E547" s="190"/>
      <c r="F547" s="190"/>
      <c r="G547" s="190"/>
      <c r="H547" s="190"/>
      <c r="I547" s="190"/>
      <c r="J547" s="190"/>
      <c r="K547" s="190"/>
      <c r="L547" s="190"/>
      <c r="M547" s="190"/>
      <c r="N547" s="190"/>
      <c r="O547" s="190"/>
      <c r="P547" s="190"/>
      <c r="Q547" s="190"/>
      <c r="R547" s="190"/>
      <c r="S547" s="190"/>
      <c r="T547" s="190"/>
      <c r="U547" s="190"/>
      <c r="V547" s="190"/>
      <c r="W547" s="190"/>
      <c r="X547" s="190"/>
      <c r="Y547" s="190"/>
      <c r="Z547" s="190"/>
      <c r="AA547" s="190"/>
      <c r="AB547" s="190"/>
      <c r="AC547" s="190"/>
      <c r="AD547" s="190"/>
      <c r="AE547" s="190"/>
    </row>
    <row r="548" spans="1:31" ht="26.25" customHeight="1">
      <c r="A548" s="190"/>
      <c r="B548" s="190"/>
      <c r="C548" s="190"/>
      <c r="D548" s="190"/>
      <c r="E548" s="190"/>
      <c r="F548" s="190"/>
      <c r="G548" s="190"/>
      <c r="H548" s="190"/>
      <c r="I548" s="190"/>
      <c r="J548" s="190"/>
      <c r="K548" s="190"/>
      <c r="L548" s="190"/>
      <c r="M548" s="190"/>
      <c r="N548" s="190"/>
      <c r="O548" s="190"/>
      <c r="P548" s="190"/>
      <c r="Q548" s="190"/>
      <c r="R548" s="190"/>
      <c r="S548" s="190"/>
      <c r="T548" s="190"/>
      <c r="U548" s="190"/>
      <c r="V548" s="190"/>
      <c r="W548" s="190"/>
      <c r="X548" s="190"/>
      <c r="Y548" s="190"/>
      <c r="Z548" s="190"/>
      <c r="AA548" s="190"/>
      <c r="AB548" s="190"/>
      <c r="AC548" s="190"/>
      <c r="AD548" s="190"/>
      <c r="AE548" s="190"/>
    </row>
    <row r="549" spans="1:31" ht="26.25" customHeight="1">
      <c r="A549" s="190"/>
      <c r="B549" s="190"/>
      <c r="C549" s="190"/>
      <c r="D549" s="190"/>
      <c r="E549" s="190"/>
      <c r="F549" s="190"/>
      <c r="G549" s="190"/>
      <c r="H549" s="190"/>
      <c r="I549" s="190"/>
      <c r="J549" s="190"/>
      <c r="K549" s="190"/>
      <c r="L549" s="190"/>
      <c r="M549" s="190"/>
      <c r="N549" s="190"/>
      <c r="O549" s="190"/>
      <c r="P549" s="190"/>
      <c r="Q549" s="190"/>
      <c r="R549" s="190"/>
      <c r="S549" s="190"/>
      <c r="T549" s="190"/>
      <c r="U549" s="190"/>
      <c r="V549" s="190"/>
      <c r="W549" s="190"/>
      <c r="X549" s="190"/>
      <c r="Y549" s="190"/>
      <c r="Z549" s="190"/>
      <c r="AA549" s="190"/>
      <c r="AB549" s="190"/>
      <c r="AC549" s="190"/>
      <c r="AD549" s="190"/>
      <c r="AE549" s="190"/>
    </row>
    <row r="550" spans="1:31" ht="26.25" customHeight="1">
      <c r="A550" s="190"/>
      <c r="B550" s="190"/>
      <c r="C550" s="190"/>
      <c r="D550" s="190"/>
      <c r="E550" s="190"/>
      <c r="F550" s="190"/>
      <c r="G550" s="190"/>
      <c r="H550" s="190"/>
      <c r="I550" s="190"/>
      <c r="J550" s="190"/>
      <c r="K550" s="190"/>
      <c r="L550" s="190"/>
      <c r="M550" s="190"/>
      <c r="N550" s="190"/>
      <c r="O550" s="190"/>
      <c r="P550" s="190"/>
      <c r="Q550" s="190"/>
      <c r="R550" s="190"/>
      <c r="S550" s="190"/>
      <c r="T550" s="190"/>
      <c r="U550" s="190"/>
      <c r="V550" s="190"/>
      <c r="W550" s="190"/>
      <c r="X550" s="190"/>
      <c r="Y550" s="190"/>
      <c r="Z550" s="190"/>
      <c r="AA550" s="190"/>
      <c r="AB550" s="190"/>
      <c r="AC550" s="190"/>
      <c r="AD550" s="190"/>
      <c r="AE550" s="190"/>
    </row>
    <row r="551" spans="1:31" ht="26.25" customHeight="1">
      <c r="A551" s="190"/>
      <c r="B551" s="190"/>
      <c r="C551" s="190"/>
      <c r="D551" s="190"/>
      <c r="E551" s="190"/>
      <c r="F551" s="190"/>
      <c r="G551" s="190"/>
      <c r="H551" s="190"/>
      <c r="I551" s="190"/>
      <c r="J551" s="190"/>
      <c r="K551" s="190"/>
      <c r="L551" s="190"/>
      <c r="M551" s="190"/>
      <c r="N551" s="190"/>
      <c r="O551" s="190"/>
      <c r="P551" s="190"/>
      <c r="Q551" s="190"/>
      <c r="R551" s="190"/>
      <c r="S551" s="190"/>
      <c r="T551" s="190"/>
      <c r="U551" s="190"/>
      <c r="V551" s="190"/>
      <c r="W551" s="190"/>
      <c r="X551" s="190"/>
      <c r="Y551" s="190"/>
      <c r="Z551" s="190"/>
      <c r="AA551" s="190"/>
      <c r="AB551" s="190"/>
      <c r="AC551" s="190"/>
      <c r="AD551" s="190"/>
      <c r="AE551" s="190"/>
    </row>
    <row r="552" spans="1:31" ht="26.25" customHeight="1">
      <c r="A552" s="190"/>
      <c r="B552" s="190"/>
      <c r="C552" s="190"/>
      <c r="D552" s="190"/>
      <c r="E552" s="190"/>
      <c r="F552" s="190"/>
      <c r="G552" s="190"/>
      <c r="H552" s="190"/>
      <c r="I552" s="190"/>
      <c r="J552" s="190"/>
      <c r="K552" s="190"/>
      <c r="L552" s="190"/>
      <c r="M552" s="190"/>
      <c r="N552" s="190"/>
      <c r="O552" s="190"/>
      <c r="P552" s="190"/>
      <c r="Q552" s="190"/>
      <c r="R552" s="190"/>
      <c r="S552" s="190"/>
      <c r="T552" s="190"/>
      <c r="U552" s="190"/>
      <c r="V552" s="190"/>
      <c r="W552" s="190"/>
      <c r="X552" s="190"/>
      <c r="Y552" s="190"/>
      <c r="Z552" s="190"/>
      <c r="AA552" s="190"/>
      <c r="AB552" s="190"/>
      <c r="AC552" s="190"/>
      <c r="AD552" s="190"/>
      <c r="AE552" s="190"/>
    </row>
    <row r="553" spans="1:31" ht="26.25" customHeight="1">
      <c r="A553" s="190"/>
      <c r="B553" s="190"/>
      <c r="C553" s="190"/>
      <c r="D553" s="190"/>
      <c r="E553" s="190"/>
      <c r="F553" s="190"/>
      <c r="G553" s="190"/>
      <c r="H553" s="190"/>
      <c r="I553" s="190"/>
      <c r="J553" s="190"/>
      <c r="K553" s="190"/>
      <c r="L553" s="190"/>
      <c r="M553" s="190"/>
      <c r="N553" s="190"/>
      <c r="O553" s="190"/>
      <c r="P553" s="190"/>
      <c r="Q553" s="190"/>
      <c r="R553" s="190"/>
      <c r="S553" s="190"/>
      <c r="T553" s="190"/>
      <c r="U553" s="190"/>
      <c r="V553" s="190"/>
      <c r="W553" s="190"/>
      <c r="X553" s="190"/>
      <c r="Y553" s="190"/>
      <c r="Z553" s="190"/>
      <c r="AA553" s="190"/>
      <c r="AB553" s="190"/>
      <c r="AC553" s="190"/>
      <c r="AD553" s="190"/>
      <c r="AE553" s="190"/>
    </row>
    <row r="554" spans="1:31" ht="26.25" customHeight="1">
      <c r="A554" s="190"/>
      <c r="B554" s="190"/>
      <c r="C554" s="190"/>
      <c r="D554" s="190"/>
      <c r="E554" s="190"/>
      <c r="F554" s="190"/>
      <c r="G554" s="190"/>
      <c r="H554" s="190"/>
      <c r="I554" s="190"/>
      <c r="J554" s="190"/>
      <c r="K554" s="190"/>
      <c r="L554" s="190"/>
      <c r="M554" s="190"/>
      <c r="N554" s="190"/>
      <c r="O554" s="190"/>
      <c r="P554" s="190"/>
      <c r="Q554" s="190"/>
      <c r="R554" s="190"/>
      <c r="S554" s="190"/>
      <c r="T554" s="190"/>
      <c r="U554" s="190"/>
      <c r="V554" s="190"/>
      <c r="W554" s="190"/>
      <c r="X554" s="190"/>
      <c r="Y554" s="190"/>
      <c r="Z554" s="190"/>
      <c r="AA554" s="190"/>
      <c r="AB554" s="190"/>
      <c r="AC554" s="190"/>
      <c r="AD554" s="190"/>
      <c r="AE554" s="190"/>
    </row>
    <row r="555" spans="1:31" ht="26.25" customHeight="1">
      <c r="A555" s="190"/>
      <c r="B555" s="190"/>
      <c r="C555" s="190"/>
      <c r="D555" s="190"/>
      <c r="E555" s="190"/>
      <c r="F555" s="190"/>
      <c r="G555" s="190"/>
      <c r="H555" s="190"/>
      <c r="I555" s="190"/>
      <c r="J555" s="190"/>
      <c r="K555" s="190"/>
      <c r="L555" s="190"/>
      <c r="M555" s="190"/>
      <c r="N555" s="190"/>
      <c r="O555" s="190"/>
      <c r="P555" s="190"/>
      <c r="Q555" s="190"/>
      <c r="R555" s="190"/>
      <c r="S555" s="190"/>
      <c r="T555" s="190"/>
      <c r="U555" s="190"/>
      <c r="V555" s="190"/>
      <c r="W555" s="190"/>
      <c r="X555" s="190"/>
      <c r="Y555" s="190"/>
      <c r="Z555" s="190"/>
      <c r="AA555" s="190"/>
      <c r="AB555" s="190"/>
      <c r="AC555" s="190"/>
      <c r="AD555" s="190"/>
      <c r="AE555" s="190"/>
    </row>
    <row r="556" spans="1:31" ht="26.25" customHeight="1">
      <c r="A556" s="190"/>
      <c r="B556" s="190"/>
      <c r="C556" s="190"/>
      <c r="D556" s="190"/>
      <c r="E556" s="190"/>
      <c r="F556" s="190"/>
      <c r="G556" s="190"/>
      <c r="H556" s="190"/>
      <c r="I556" s="190"/>
      <c r="J556" s="190"/>
      <c r="K556" s="190"/>
      <c r="L556" s="190"/>
      <c r="M556" s="190"/>
      <c r="N556" s="190"/>
      <c r="O556" s="190"/>
      <c r="P556" s="190"/>
      <c r="Q556" s="190"/>
      <c r="R556" s="190"/>
      <c r="S556" s="190"/>
      <c r="T556" s="190"/>
      <c r="U556" s="190"/>
      <c r="V556" s="190"/>
      <c r="W556" s="190"/>
      <c r="X556" s="190"/>
      <c r="Y556" s="190"/>
      <c r="Z556" s="190"/>
      <c r="AA556" s="190"/>
      <c r="AB556" s="190"/>
      <c r="AC556" s="190"/>
      <c r="AD556" s="190"/>
      <c r="AE556" s="190"/>
    </row>
    <row r="557" spans="1:31" ht="26.25" customHeight="1">
      <c r="A557" s="190"/>
      <c r="B557" s="190"/>
      <c r="C557" s="190"/>
      <c r="D557" s="190"/>
      <c r="E557" s="190"/>
      <c r="F557" s="190"/>
      <c r="G557" s="190"/>
      <c r="H557" s="190"/>
      <c r="I557" s="190"/>
      <c r="J557" s="190"/>
      <c r="K557" s="190"/>
      <c r="L557" s="190"/>
      <c r="M557" s="190"/>
      <c r="N557" s="190"/>
      <c r="O557" s="190"/>
      <c r="P557" s="190"/>
      <c r="Q557" s="190"/>
      <c r="R557" s="190"/>
      <c r="S557" s="190"/>
      <c r="T557" s="190"/>
      <c r="U557" s="190"/>
      <c r="V557" s="190"/>
      <c r="W557" s="190"/>
      <c r="X557" s="190"/>
      <c r="Y557" s="190"/>
      <c r="Z557" s="190"/>
      <c r="AA557" s="190"/>
      <c r="AB557" s="190"/>
      <c r="AC557" s="190"/>
      <c r="AD557" s="190"/>
      <c r="AE557" s="190"/>
    </row>
    <row r="558" spans="1:31" ht="26.25" customHeight="1">
      <c r="A558" s="190"/>
      <c r="B558" s="190"/>
      <c r="C558" s="190"/>
      <c r="D558" s="190"/>
      <c r="E558" s="190"/>
      <c r="F558" s="190"/>
      <c r="G558" s="190"/>
      <c r="H558" s="190"/>
      <c r="I558" s="190"/>
      <c r="J558" s="190"/>
      <c r="K558" s="190"/>
      <c r="L558" s="190"/>
      <c r="M558" s="190"/>
      <c r="N558" s="190"/>
      <c r="O558" s="190"/>
      <c r="P558" s="190"/>
      <c r="Q558" s="190"/>
      <c r="R558" s="190"/>
      <c r="S558" s="190"/>
      <c r="T558" s="190"/>
      <c r="U558" s="190"/>
      <c r="V558" s="190"/>
      <c r="W558" s="190"/>
      <c r="X558" s="190"/>
      <c r="Y558" s="190"/>
      <c r="Z558" s="190"/>
      <c r="AA558" s="190"/>
      <c r="AB558" s="190"/>
      <c r="AC558" s="190"/>
      <c r="AD558" s="190"/>
      <c r="AE558" s="190"/>
    </row>
    <row r="559" spans="1:31" ht="26.25" customHeight="1">
      <c r="A559" s="190"/>
      <c r="B559" s="190"/>
      <c r="C559" s="190"/>
      <c r="D559" s="190"/>
      <c r="E559" s="190"/>
      <c r="F559" s="190"/>
      <c r="G559" s="190"/>
      <c r="H559" s="190"/>
      <c r="I559" s="190"/>
      <c r="J559" s="190"/>
      <c r="K559" s="190"/>
      <c r="L559" s="190"/>
      <c r="M559" s="190"/>
      <c r="N559" s="190"/>
      <c r="O559" s="190"/>
      <c r="P559" s="190"/>
      <c r="Q559" s="190"/>
      <c r="R559" s="190"/>
      <c r="S559" s="190"/>
      <c r="T559" s="190"/>
      <c r="U559" s="190"/>
      <c r="V559" s="190"/>
      <c r="W559" s="190"/>
      <c r="X559" s="190"/>
      <c r="Y559" s="190"/>
      <c r="Z559" s="190"/>
      <c r="AA559" s="190"/>
      <c r="AB559" s="190"/>
      <c r="AC559" s="190"/>
      <c r="AD559" s="190"/>
      <c r="AE559" s="190"/>
    </row>
    <row r="560" spans="1:31" ht="26.25" customHeight="1">
      <c r="A560" s="190"/>
      <c r="B560" s="190"/>
      <c r="C560" s="190"/>
      <c r="D560" s="190"/>
      <c r="E560" s="190"/>
      <c r="F560" s="190"/>
      <c r="G560" s="190"/>
      <c r="H560" s="190"/>
      <c r="I560" s="190"/>
      <c r="J560" s="190"/>
      <c r="K560" s="190"/>
      <c r="L560" s="190"/>
      <c r="M560" s="190"/>
      <c r="N560" s="190"/>
      <c r="O560" s="190"/>
      <c r="P560" s="190"/>
      <c r="Q560" s="190"/>
      <c r="R560" s="190"/>
      <c r="S560" s="190"/>
      <c r="T560" s="190"/>
      <c r="U560" s="190"/>
      <c r="V560" s="190"/>
      <c r="W560" s="190"/>
      <c r="X560" s="190"/>
      <c r="Y560" s="190"/>
      <c r="Z560" s="190"/>
      <c r="AA560" s="190"/>
      <c r="AB560" s="190"/>
      <c r="AC560" s="190"/>
      <c r="AD560" s="190"/>
      <c r="AE560" s="190"/>
    </row>
    <row r="561" spans="1:31" ht="26.25" customHeight="1">
      <c r="A561" s="190"/>
      <c r="B561" s="190"/>
      <c r="C561" s="190"/>
      <c r="D561" s="190"/>
      <c r="E561" s="190"/>
      <c r="F561" s="190"/>
      <c r="G561" s="190"/>
      <c r="H561" s="190"/>
      <c r="I561" s="190"/>
      <c r="J561" s="190"/>
      <c r="K561" s="190"/>
      <c r="L561" s="190"/>
      <c r="M561" s="190"/>
      <c r="N561" s="190"/>
      <c r="O561" s="190"/>
      <c r="P561" s="190"/>
      <c r="Q561" s="190"/>
      <c r="R561" s="190"/>
      <c r="S561" s="190"/>
      <c r="T561" s="190"/>
      <c r="U561" s="190"/>
      <c r="V561" s="190"/>
      <c r="W561" s="190"/>
      <c r="X561" s="190"/>
      <c r="Y561" s="190"/>
      <c r="Z561" s="190"/>
      <c r="AA561" s="190"/>
      <c r="AB561" s="190"/>
      <c r="AC561" s="190"/>
      <c r="AD561" s="190"/>
      <c r="AE561" s="190"/>
    </row>
    <row r="562" spans="1:31" ht="26.25" customHeight="1">
      <c r="A562" s="190"/>
      <c r="B562" s="190"/>
      <c r="C562" s="190"/>
      <c r="D562" s="190"/>
      <c r="E562" s="190"/>
      <c r="F562" s="190"/>
      <c r="G562" s="190"/>
      <c r="H562" s="190"/>
      <c r="I562" s="190"/>
      <c r="J562" s="190"/>
      <c r="K562" s="190"/>
      <c r="L562" s="190"/>
      <c r="M562" s="190"/>
      <c r="N562" s="190"/>
      <c r="O562" s="190"/>
      <c r="P562" s="190"/>
      <c r="Q562" s="190"/>
      <c r="R562" s="190"/>
      <c r="S562" s="190"/>
      <c r="T562" s="190"/>
      <c r="U562" s="190"/>
      <c r="V562" s="190"/>
      <c r="W562" s="190"/>
      <c r="X562" s="190"/>
      <c r="Y562" s="190"/>
      <c r="Z562" s="190"/>
      <c r="AA562" s="190"/>
      <c r="AB562" s="190"/>
      <c r="AC562" s="190"/>
      <c r="AD562" s="190"/>
      <c r="AE562" s="190"/>
    </row>
    <row r="563" spans="1:31" ht="26.25" customHeight="1">
      <c r="A563" s="190"/>
      <c r="B563" s="190"/>
      <c r="C563" s="190"/>
      <c r="D563" s="190"/>
      <c r="E563" s="190"/>
      <c r="F563" s="190"/>
      <c r="G563" s="190"/>
      <c r="H563" s="190"/>
      <c r="I563" s="190"/>
      <c r="J563" s="190"/>
      <c r="K563" s="190"/>
      <c r="L563" s="190"/>
      <c r="M563" s="190"/>
      <c r="N563" s="190"/>
      <c r="O563" s="190"/>
      <c r="P563" s="190"/>
      <c r="Q563" s="190"/>
      <c r="R563" s="190"/>
      <c r="S563" s="190"/>
      <c r="T563" s="190"/>
      <c r="U563" s="190"/>
      <c r="V563" s="190"/>
      <c r="W563" s="190"/>
      <c r="X563" s="190"/>
      <c r="Y563" s="190"/>
      <c r="Z563" s="190"/>
      <c r="AA563" s="190"/>
      <c r="AB563" s="190"/>
      <c r="AC563" s="190"/>
      <c r="AD563" s="190"/>
      <c r="AE563" s="190"/>
    </row>
    <row r="564" spans="1:31" ht="26.25" customHeight="1">
      <c r="A564" s="190"/>
      <c r="B564" s="190"/>
      <c r="C564" s="190"/>
      <c r="D564" s="190"/>
      <c r="E564" s="190"/>
      <c r="F564" s="190"/>
      <c r="G564" s="190"/>
      <c r="H564" s="190"/>
      <c r="I564" s="190"/>
      <c r="J564" s="190"/>
      <c r="K564" s="190"/>
      <c r="L564" s="190"/>
      <c r="M564" s="190"/>
      <c r="N564" s="190"/>
      <c r="O564" s="190"/>
      <c r="P564" s="190"/>
      <c r="Q564" s="190"/>
      <c r="R564" s="190"/>
      <c r="S564" s="190"/>
      <c r="T564" s="190"/>
      <c r="U564" s="190"/>
      <c r="V564" s="190"/>
      <c r="W564" s="190"/>
      <c r="X564" s="190"/>
      <c r="Y564" s="190"/>
      <c r="Z564" s="190"/>
      <c r="AA564" s="190"/>
      <c r="AB564" s="190"/>
      <c r="AC564" s="190"/>
      <c r="AD564" s="190"/>
      <c r="AE564" s="190"/>
    </row>
    <row r="565" spans="1:31" ht="26.25" customHeight="1">
      <c r="A565" s="190"/>
      <c r="B565" s="190"/>
      <c r="C565" s="190"/>
      <c r="D565" s="190"/>
      <c r="E565" s="190"/>
      <c r="F565" s="190"/>
      <c r="G565" s="190"/>
      <c r="H565" s="190"/>
      <c r="I565" s="190"/>
      <c r="J565" s="190"/>
      <c r="K565" s="190"/>
      <c r="L565" s="190"/>
      <c r="M565" s="190"/>
      <c r="N565" s="190"/>
      <c r="O565" s="190"/>
      <c r="P565" s="190"/>
      <c r="Q565" s="190"/>
      <c r="R565" s="190"/>
      <c r="S565" s="190"/>
      <c r="T565" s="190"/>
      <c r="U565" s="190"/>
      <c r="V565" s="190"/>
      <c r="W565" s="190"/>
      <c r="X565" s="190"/>
      <c r="Y565" s="190"/>
      <c r="Z565" s="190"/>
      <c r="AA565" s="190"/>
      <c r="AB565" s="190"/>
      <c r="AC565" s="190"/>
      <c r="AD565" s="190"/>
      <c r="AE565" s="190"/>
    </row>
    <row r="566" spans="1:31" ht="26.25" customHeight="1">
      <c r="A566" s="190"/>
      <c r="B566" s="190"/>
      <c r="C566" s="190"/>
      <c r="D566" s="190"/>
      <c r="E566" s="190"/>
      <c r="F566" s="190"/>
      <c r="G566" s="190"/>
      <c r="H566" s="190"/>
      <c r="I566" s="190"/>
      <c r="J566" s="190"/>
      <c r="K566" s="190"/>
      <c r="L566" s="190"/>
      <c r="M566" s="190"/>
      <c r="N566" s="190"/>
      <c r="O566" s="190"/>
      <c r="P566" s="190"/>
      <c r="Q566" s="190"/>
      <c r="R566" s="190"/>
      <c r="S566" s="190"/>
      <c r="T566" s="190"/>
      <c r="U566" s="190"/>
      <c r="V566" s="190"/>
      <c r="W566" s="190"/>
      <c r="X566" s="190"/>
      <c r="Y566" s="190"/>
      <c r="Z566" s="190"/>
      <c r="AA566" s="190"/>
      <c r="AB566" s="190"/>
      <c r="AC566" s="190"/>
      <c r="AD566" s="190"/>
      <c r="AE566" s="190"/>
    </row>
    <row r="567" spans="1:31" ht="26.25" customHeight="1">
      <c r="A567" s="190"/>
      <c r="B567" s="190"/>
      <c r="C567" s="190"/>
      <c r="D567" s="190"/>
      <c r="E567" s="190"/>
      <c r="F567" s="190"/>
      <c r="G567" s="190"/>
      <c r="H567" s="190"/>
      <c r="I567" s="190"/>
      <c r="J567" s="190"/>
      <c r="K567" s="190"/>
      <c r="L567" s="190"/>
      <c r="M567" s="190"/>
      <c r="N567" s="190"/>
      <c r="O567" s="190"/>
      <c r="P567" s="190"/>
      <c r="Q567" s="190"/>
      <c r="R567" s="190"/>
      <c r="S567" s="190"/>
      <c r="T567" s="190"/>
      <c r="U567" s="190"/>
      <c r="V567" s="190"/>
      <c r="W567" s="190"/>
      <c r="X567" s="190"/>
      <c r="Y567" s="190"/>
      <c r="Z567" s="190"/>
      <c r="AA567" s="190"/>
      <c r="AB567" s="190"/>
      <c r="AC567" s="190"/>
      <c r="AD567" s="190"/>
      <c r="AE567" s="190"/>
    </row>
    <row r="568" spans="1:31" ht="26.25" customHeight="1">
      <c r="A568" s="190"/>
      <c r="B568" s="190"/>
      <c r="C568" s="190"/>
      <c r="D568" s="190"/>
      <c r="E568" s="190"/>
      <c r="F568" s="190"/>
      <c r="G568" s="190"/>
      <c r="H568" s="190"/>
      <c r="I568" s="190"/>
      <c r="J568" s="190"/>
      <c r="K568" s="190"/>
      <c r="L568" s="190"/>
      <c r="M568" s="190"/>
      <c r="N568" s="190"/>
      <c r="O568" s="190"/>
      <c r="P568" s="190"/>
      <c r="Q568" s="190"/>
      <c r="R568" s="190"/>
      <c r="S568" s="190"/>
      <c r="T568" s="190"/>
      <c r="U568" s="190"/>
      <c r="V568" s="190"/>
      <c r="W568" s="190"/>
      <c r="X568" s="190"/>
      <c r="Y568" s="190"/>
      <c r="Z568" s="190"/>
      <c r="AA568" s="190"/>
      <c r="AB568" s="190"/>
      <c r="AC568" s="190"/>
      <c r="AD568" s="190"/>
      <c r="AE568" s="190"/>
    </row>
    <row r="569" spans="1:31" ht="26.25" customHeight="1">
      <c r="A569" s="190"/>
      <c r="B569" s="190"/>
      <c r="C569" s="190"/>
      <c r="D569" s="190"/>
      <c r="E569" s="190"/>
      <c r="F569" s="190"/>
      <c r="G569" s="190"/>
      <c r="H569" s="190"/>
      <c r="I569" s="190"/>
      <c r="J569" s="190"/>
      <c r="K569" s="190"/>
      <c r="L569" s="190"/>
      <c r="M569" s="190"/>
      <c r="N569" s="190"/>
      <c r="O569" s="190"/>
      <c r="P569" s="190"/>
      <c r="Q569" s="190"/>
      <c r="R569" s="190"/>
      <c r="S569" s="190"/>
      <c r="T569" s="190"/>
      <c r="U569" s="190"/>
      <c r="V569" s="190"/>
      <c r="W569" s="190"/>
      <c r="X569" s="190"/>
      <c r="Y569" s="190"/>
      <c r="Z569" s="190"/>
      <c r="AA569" s="190"/>
      <c r="AB569" s="190"/>
      <c r="AC569" s="190"/>
      <c r="AD569" s="190"/>
      <c r="AE569" s="190"/>
    </row>
    <row r="570" spans="1:31" ht="26.25" customHeight="1">
      <c r="A570" s="190"/>
      <c r="B570" s="190"/>
      <c r="C570" s="190"/>
      <c r="D570" s="190"/>
      <c r="E570" s="190"/>
      <c r="F570" s="190"/>
      <c r="G570" s="190"/>
      <c r="H570" s="190"/>
      <c r="I570" s="190"/>
      <c r="J570" s="190"/>
      <c r="K570" s="190"/>
      <c r="L570" s="190"/>
      <c r="M570" s="190"/>
      <c r="N570" s="190"/>
      <c r="O570" s="190"/>
      <c r="P570" s="190"/>
      <c r="Q570" s="190"/>
      <c r="R570" s="190"/>
      <c r="S570" s="190"/>
      <c r="T570" s="190"/>
      <c r="U570" s="190"/>
      <c r="V570" s="190"/>
      <c r="W570" s="190"/>
      <c r="X570" s="190"/>
      <c r="Y570" s="190"/>
      <c r="Z570" s="190"/>
      <c r="AA570" s="190"/>
      <c r="AB570" s="190"/>
      <c r="AC570" s="190"/>
      <c r="AD570" s="190"/>
      <c r="AE570" s="190"/>
    </row>
    <row r="571" spans="1:31" ht="26.25" customHeight="1">
      <c r="A571" s="190"/>
      <c r="B571" s="190"/>
      <c r="C571" s="190"/>
      <c r="D571" s="190"/>
      <c r="E571" s="190"/>
      <c r="F571" s="190"/>
      <c r="G571" s="190"/>
      <c r="H571" s="190"/>
      <c r="I571" s="190"/>
      <c r="J571" s="190"/>
      <c r="K571" s="190"/>
      <c r="L571" s="190"/>
      <c r="M571" s="190"/>
      <c r="N571" s="190"/>
      <c r="O571" s="190"/>
      <c r="P571" s="190"/>
      <c r="Q571" s="190"/>
      <c r="R571" s="190"/>
      <c r="S571" s="190"/>
      <c r="T571" s="190"/>
      <c r="U571" s="190"/>
      <c r="V571" s="190"/>
      <c r="W571" s="190"/>
      <c r="X571" s="190"/>
      <c r="Y571" s="190"/>
      <c r="Z571" s="190"/>
      <c r="AA571" s="190"/>
      <c r="AB571" s="190"/>
      <c r="AC571" s="190"/>
      <c r="AD571" s="190"/>
      <c r="AE571" s="190"/>
    </row>
    <row r="572" spans="1:31" ht="26.25" customHeight="1">
      <c r="A572" s="190"/>
      <c r="B572" s="190"/>
      <c r="C572" s="190"/>
      <c r="D572" s="190"/>
      <c r="E572" s="190"/>
      <c r="F572" s="190"/>
      <c r="G572" s="190"/>
      <c r="H572" s="190"/>
      <c r="I572" s="190"/>
      <c r="J572" s="190"/>
      <c r="K572" s="190"/>
      <c r="L572" s="190"/>
      <c r="M572" s="190"/>
      <c r="N572" s="190"/>
      <c r="O572" s="190"/>
      <c r="P572" s="190"/>
      <c r="Q572" s="190"/>
      <c r="R572" s="190"/>
      <c r="S572" s="190"/>
      <c r="T572" s="190"/>
      <c r="U572" s="190"/>
      <c r="V572" s="190"/>
      <c r="W572" s="190"/>
      <c r="X572" s="190"/>
      <c r="Y572" s="190"/>
      <c r="Z572" s="190"/>
      <c r="AA572" s="190"/>
      <c r="AB572" s="190"/>
      <c r="AC572" s="190"/>
      <c r="AD572" s="190"/>
      <c r="AE572" s="190"/>
    </row>
    <row r="573" spans="1:31" ht="26.25" customHeight="1">
      <c r="A573" s="190"/>
      <c r="B573" s="190"/>
      <c r="C573" s="190"/>
      <c r="D573" s="190"/>
      <c r="E573" s="190"/>
      <c r="F573" s="190"/>
      <c r="G573" s="190"/>
      <c r="H573" s="190"/>
      <c r="I573" s="190"/>
      <c r="J573" s="190"/>
      <c r="K573" s="190"/>
      <c r="L573" s="190"/>
      <c r="M573" s="190"/>
      <c r="N573" s="190"/>
      <c r="O573" s="190"/>
      <c r="P573" s="190"/>
      <c r="Q573" s="190"/>
      <c r="R573" s="190"/>
      <c r="S573" s="190"/>
      <c r="T573" s="190"/>
      <c r="U573" s="190"/>
      <c r="V573" s="190"/>
      <c r="W573" s="190"/>
      <c r="X573" s="190"/>
      <c r="Y573" s="190"/>
      <c r="Z573" s="190"/>
      <c r="AA573" s="190"/>
      <c r="AB573" s="190"/>
      <c r="AC573" s="190"/>
      <c r="AD573" s="190"/>
      <c r="AE573" s="190"/>
    </row>
    <row r="574" spans="1:31" ht="26.25" customHeight="1">
      <c r="A574" s="190"/>
      <c r="B574" s="190"/>
      <c r="C574" s="190"/>
      <c r="D574" s="190"/>
      <c r="E574" s="190"/>
      <c r="F574" s="190"/>
      <c r="G574" s="190"/>
      <c r="H574" s="190"/>
      <c r="I574" s="190"/>
      <c r="J574" s="190"/>
      <c r="K574" s="190"/>
      <c r="L574" s="190"/>
      <c r="M574" s="190"/>
      <c r="N574" s="190"/>
      <c r="O574" s="190"/>
      <c r="P574" s="190"/>
      <c r="Q574" s="190"/>
      <c r="R574" s="190"/>
      <c r="S574" s="190"/>
      <c r="T574" s="190"/>
      <c r="U574" s="190"/>
      <c r="V574" s="190"/>
      <c r="W574" s="190"/>
      <c r="X574" s="190"/>
      <c r="Y574" s="190"/>
      <c r="Z574" s="190"/>
      <c r="AA574" s="190"/>
      <c r="AB574" s="190"/>
      <c r="AC574" s="190"/>
      <c r="AD574" s="190"/>
      <c r="AE574" s="190"/>
    </row>
    <row r="575" spans="1:31" ht="26.25" customHeight="1">
      <c r="A575" s="190"/>
      <c r="B575" s="190"/>
      <c r="C575" s="190"/>
      <c r="D575" s="190"/>
      <c r="E575" s="190"/>
      <c r="F575" s="190"/>
      <c r="G575" s="190"/>
      <c r="H575" s="190"/>
      <c r="I575" s="190"/>
      <c r="J575" s="190"/>
      <c r="K575" s="190"/>
      <c r="L575" s="190"/>
      <c r="M575" s="190"/>
      <c r="N575" s="190"/>
      <c r="O575" s="190"/>
      <c r="P575" s="190"/>
      <c r="Q575" s="190"/>
      <c r="R575" s="190"/>
      <c r="S575" s="190"/>
      <c r="T575" s="190"/>
      <c r="U575" s="190"/>
      <c r="V575" s="190"/>
      <c r="W575" s="190"/>
      <c r="X575" s="190"/>
      <c r="Y575" s="190"/>
      <c r="Z575" s="190"/>
      <c r="AA575" s="190"/>
      <c r="AB575" s="190"/>
      <c r="AC575" s="190"/>
      <c r="AD575" s="190"/>
      <c r="AE575" s="190"/>
    </row>
    <row r="576" spans="1:31" ht="26.25" customHeight="1">
      <c r="A576" s="190"/>
      <c r="B576" s="190"/>
      <c r="C576" s="190"/>
      <c r="D576" s="190"/>
      <c r="E576" s="190"/>
      <c r="F576" s="190"/>
      <c r="G576" s="190"/>
      <c r="H576" s="190"/>
      <c r="I576" s="190"/>
      <c r="J576" s="190"/>
      <c r="K576" s="190"/>
      <c r="L576" s="190"/>
      <c r="M576" s="190"/>
      <c r="N576" s="190"/>
      <c r="O576" s="190"/>
      <c r="P576" s="190"/>
      <c r="Q576" s="190"/>
      <c r="R576" s="190"/>
      <c r="S576" s="190"/>
      <c r="T576" s="190"/>
      <c r="U576" s="190"/>
      <c r="V576" s="190"/>
      <c r="W576" s="190"/>
      <c r="X576" s="190"/>
      <c r="Y576" s="190"/>
      <c r="Z576" s="190"/>
      <c r="AA576" s="190"/>
      <c r="AB576" s="190"/>
      <c r="AC576" s="190"/>
      <c r="AD576" s="190"/>
      <c r="AE576" s="190"/>
    </row>
    <row r="577" spans="1:31" ht="26.25" customHeight="1">
      <c r="A577" s="190"/>
      <c r="B577" s="190"/>
      <c r="C577" s="190"/>
      <c r="D577" s="190"/>
      <c r="E577" s="190"/>
      <c r="F577" s="190"/>
      <c r="G577" s="190"/>
      <c r="H577" s="190"/>
      <c r="I577" s="190"/>
      <c r="J577" s="190"/>
      <c r="K577" s="190"/>
      <c r="L577" s="190"/>
      <c r="M577" s="190"/>
      <c r="N577" s="190"/>
      <c r="O577" s="190"/>
      <c r="P577" s="190"/>
      <c r="Q577" s="190"/>
      <c r="R577" s="190"/>
      <c r="S577" s="190"/>
      <c r="T577" s="190"/>
      <c r="U577" s="190"/>
      <c r="V577" s="190"/>
      <c r="W577" s="190"/>
      <c r="X577" s="190"/>
      <c r="Y577" s="190"/>
      <c r="Z577" s="190"/>
      <c r="AA577" s="190"/>
      <c r="AB577" s="190"/>
      <c r="AC577" s="190"/>
      <c r="AD577" s="190"/>
      <c r="AE577" s="190"/>
    </row>
    <row r="578" spans="1:31" ht="26.25" customHeight="1">
      <c r="A578" s="190"/>
      <c r="B578" s="190"/>
      <c r="C578" s="190"/>
      <c r="D578" s="190"/>
      <c r="E578" s="190"/>
      <c r="F578" s="190"/>
      <c r="G578" s="190"/>
      <c r="H578" s="190"/>
      <c r="I578" s="190"/>
      <c r="J578" s="190"/>
      <c r="K578" s="190"/>
      <c r="L578" s="190"/>
      <c r="M578" s="190"/>
      <c r="N578" s="190"/>
      <c r="O578" s="190"/>
      <c r="P578" s="190"/>
      <c r="Q578" s="190"/>
      <c r="R578" s="190"/>
      <c r="S578" s="190"/>
      <c r="T578" s="190"/>
      <c r="U578" s="190"/>
      <c r="V578" s="190"/>
      <c r="W578" s="190"/>
      <c r="X578" s="190"/>
      <c r="Y578" s="190"/>
      <c r="Z578" s="190"/>
      <c r="AA578" s="190"/>
      <c r="AB578" s="190"/>
      <c r="AC578" s="190"/>
      <c r="AD578" s="190"/>
      <c r="AE578" s="190"/>
    </row>
    <row r="579" spans="1:31" ht="26.25" customHeight="1">
      <c r="A579" s="190"/>
      <c r="B579" s="190"/>
      <c r="C579" s="190"/>
      <c r="D579" s="190"/>
      <c r="E579" s="190"/>
      <c r="F579" s="190"/>
      <c r="G579" s="190"/>
      <c r="H579" s="190"/>
      <c r="I579" s="190"/>
      <c r="J579" s="190"/>
      <c r="K579" s="190"/>
      <c r="L579" s="190"/>
      <c r="M579" s="190"/>
      <c r="N579" s="190"/>
      <c r="O579" s="190"/>
      <c r="P579" s="190"/>
      <c r="Q579" s="190"/>
      <c r="R579" s="190"/>
      <c r="S579" s="190"/>
      <c r="T579" s="190"/>
      <c r="U579" s="190"/>
      <c r="V579" s="190"/>
      <c r="W579" s="190"/>
      <c r="X579" s="190"/>
      <c r="Y579" s="190"/>
      <c r="Z579" s="190"/>
      <c r="AA579" s="190"/>
      <c r="AB579" s="190"/>
      <c r="AC579" s="190"/>
      <c r="AD579" s="190"/>
      <c r="AE579" s="190"/>
    </row>
    <row r="580" spans="1:31" ht="26.25" customHeight="1">
      <c r="A580" s="190"/>
      <c r="B580" s="190"/>
      <c r="C580" s="190"/>
      <c r="D580" s="190"/>
      <c r="E580" s="190"/>
      <c r="F580" s="190"/>
      <c r="G580" s="190"/>
      <c r="H580" s="190"/>
      <c r="I580" s="190"/>
      <c r="J580" s="190"/>
      <c r="K580" s="190"/>
      <c r="L580" s="190"/>
      <c r="M580" s="190"/>
      <c r="N580" s="190"/>
      <c r="O580" s="190"/>
      <c r="P580" s="190"/>
      <c r="Q580" s="190"/>
      <c r="R580" s="190"/>
      <c r="S580" s="190"/>
      <c r="T580" s="190"/>
      <c r="U580" s="190"/>
      <c r="V580" s="190"/>
      <c r="W580" s="190"/>
      <c r="X580" s="190"/>
      <c r="Y580" s="190"/>
      <c r="Z580" s="190"/>
      <c r="AA580" s="190"/>
      <c r="AB580" s="190"/>
      <c r="AC580" s="190"/>
      <c r="AD580" s="190"/>
      <c r="AE580" s="190"/>
    </row>
    <row r="581" spans="1:31" ht="26.25" customHeight="1">
      <c r="A581" s="190"/>
      <c r="B581" s="190"/>
      <c r="C581" s="190"/>
      <c r="D581" s="190"/>
      <c r="E581" s="190"/>
      <c r="F581" s="190"/>
      <c r="G581" s="190"/>
      <c r="H581" s="190"/>
      <c r="I581" s="190"/>
      <c r="J581" s="190"/>
      <c r="K581" s="190"/>
      <c r="L581" s="190"/>
      <c r="M581" s="190"/>
      <c r="N581" s="190"/>
      <c r="O581" s="190"/>
      <c r="P581" s="190"/>
      <c r="Q581" s="190"/>
      <c r="R581" s="190"/>
      <c r="S581" s="190"/>
      <c r="T581" s="190"/>
      <c r="U581" s="190"/>
      <c r="V581" s="190"/>
      <c r="W581" s="190"/>
      <c r="X581" s="190"/>
      <c r="Y581" s="190"/>
      <c r="Z581" s="190"/>
      <c r="AA581" s="190"/>
      <c r="AB581" s="190"/>
      <c r="AC581" s="190"/>
      <c r="AD581" s="190"/>
      <c r="AE581" s="190"/>
    </row>
    <row r="582" spans="1:31" ht="26.25" customHeight="1">
      <c r="A582" s="190"/>
      <c r="B582" s="190"/>
      <c r="C582" s="190"/>
      <c r="D582" s="190"/>
      <c r="E582" s="190"/>
      <c r="F582" s="190"/>
      <c r="G582" s="190"/>
      <c r="H582" s="190"/>
      <c r="I582" s="190"/>
      <c r="J582" s="190"/>
      <c r="K582" s="190"/>
      <c r="L582" s="190"/>
      <c r="M582" s="190"/>
      <c r="N582" s="190"/>
      <c r="O582" s="190"/>
      <c r="P582" s="190"/>
      <c r="Q582" s="190"/>
      <c r="R582" s="190"/>
      <c r="S582" s="190"/>
      <c r="T582" s="190"/>
      <c r="U582" s="190"/>
      <c r="V582" s="190"/>
      <c r="W582" s="190"/>
      <c r="X582" s="190"/>
      <c r="Y582" s="190"/>
      <c r="Z582" s="190"/>
      <c r="AA582" s="190"/>
      <c r="AB582" s="190"/>
      <c r="AC582" s="190"/>
      <c r="AD582" s="190"/>
      <c r="AE582" s="190"/>
    </row>
    <row r="583" spans="1:31" ht="26.25" customHeight="1">
      <c r="A583" s="190"/>
      <c r="B583" s="190"/>
      <c r="C583" s="190"/>
      <c r="D583" s="190"/>
      <c r="E583" s="190"/>
      <c r="F583" s="190"/>
      <c r="G583" s="190"/>
      <c r="H583" s="190"/>
      <c r="I583" s="190"/>
      <c r="J583" s="190"/>
      <c r="K583" s="190"/>
      <c r="L583" s="190"/>
      <c r="M583" s="190"/>
      <c r="N583" s="190"/>
      <c r="O583" s="190"/>
      <c r="P583" s="190"/>
      <c r="Q583" s="190"/>
      <c r="R583" s="190"/>
      <c r="S583" s="190"/>
      <c r="T583" s="190"/>
      <c r="U583" s="190"/>
      <c r="V583" s="190"/>
      <c r="W583" s="190"/>
      <c r="X583" s="190"/>
      <c r="Y583" s="190"/>
      <c r="Z583" s="190"/>
      <c r="AA583" s="190"/>
      <c r="AB583" s="190"/>
      <c r="AC583" s="190"/>
      <c r="AD583" s="190"/>
      <c r="AE583" s="190"/>
    </row>
    <row r="584" spans="1:31" ht="26.25" customHeight="1">
      <c r="A584" s="190"/>
      <c r="B584" s="190"/>
      <c r="C584" s="190"/>
      <c r="D584" s="190"/>
      <c r="E584" s="190"/>
      <c r="F584" s="190"/>
      <c r="G584" s="190"/>
      <c r="H584" s="190"/>
      <c r="I584" s="190"/>
      <c r="J584" s="190"/>
      <c r="K584" s="190"/>
      <c r="L584" s="190"/>
      <c r="M584" s="190"/>
      <c r="N584" s="190"/>
      <c r="O584" s="190"/>
      <c r="P584" s="190"/>
      <c r="Q584" s="190"/>
      <c r="R584" s="190"/>
      <c r="S584" s="190"/>
      <c r="T584" s="190"/>
      <c r="U584" s="190"/>
      <c r="V584" s="190"/>
      <c r="W584" s="190"/>
      <c r="X584" s="190"/>
      <c r="Y584" s="190"/>
      <c r="Z584" s="190"/>
      <c r="AA584" s="190"/>
      <c r="AB584" s="190"/>
      <c r="AC584" s="190"/>
      <c r="AD584" s="190"/>
      <c r="AE584" s="190"/>
    </row>
    <row r="585" spans="1:31" ht="26.25" customHeight="1">
      <c r="A585" s="190"/>
      <c r="B585" s="190"/>
      <c r="C585" s="190"/>
      <c r="D585" s="190"/>
      <c r="E585" s="190"/>
      <c r="F585" s="190"/>
      <c r="G585" s="190"/>
      <c r="H585" s="190"/>
      <c r="I585" s="190"/>
      <c r="J585" s="190"/>
      <c r="K585" s="190"/>
      <c r="L585" s="190"/>
      <c r="M585" s="190"/>
      <c r="N585" s="190"/>
      <c r="O585" s="190"/>
      <c r="P585" s="190"/>
      <c r="Q585" s="190"/>
      <c r="R585" s="190"/>
      <c r="S585" s="190"/>
      <c r="T585" s="190"/>
      <c r="U585" s="190"/>
      <c r="V585" s="190"/>
      <c r="W585" s="190"/>
      <c r="X585" s="190"/>
      <c r="Y585" s="190"/>
      <c r="Z585" s="190"/>
      <c r="AA585" s="190"/>
      <c r="AB585" s="190"/>
      <c r="AC585" s="190"/>
      <c r="AD585" s="190"/>
      <c r="AE585" s="190"/>
    </row>
    <row r="586" spans="1:31" ht="26.25" customHeight="1">
      <c r="A586" s="190"/>
      <c r="B586" s="190"/>
      <c r="C586" s="190"/>
      <c r="D586" s="190"/>
      <c r="E586" s="190"/>
      <c r="F586" s="190"/>
      <c r="G586" s="190"/>
      <c r="H586" s="190"/>
      <c r="I586" s="190"/>
      <c r="J586" s="190"/>
      <c r="K586" s="190"/>
      <c r="L586" s="190"/>
      <c r="M586" s="190"/>
      <c r="N586" s="190"/>
      <c r="O586" s="190"/>
      <c r="P586" s="190"/>
      <c r="Q586" s="190"/>
      <c r="R586" s="190"/>
      <c r="S586" s="190"/>
      <c r="T586" s="190"/>
      <c r="U586" s="190"/>
      <c r="V586" s="190"/>
      <c r="W586" s="190"/>
      <c r="X586" s="190"/>
      <c r="Y586" s="190"/>
      <c r="Z586" s="190"/>
      <c r="AA586" s="190"/>
      <c r="AB586" s="190"/>
      <c r="AC586" s="190"/>
      <c r="AD586" s="190"/>
      <c r="AE586" s="190"/>
    </row>
    <row r="587" spans="1:31" ht="26.25" customHeight="1">
      <c r="A587" s="190"/>
      <c r="B587" s="190"/>
      <c r="C587" s="190"/>
      <c r="D587" s="190"/>
      <c r="E587" s="190"/>
      <c r="F587" s="190"/>
      <c r="G587" s="190"/>
      <c r="H587" s="190"/>
      <c r="I587" s="190"/>
      <c r="J587" s="190"/>
      <c r="K587" s="190"/>
      <c r="L587" s="190"/>
      <c r="M587" s="190"/>
      <c r="N587" s="190"/>
      <c r="O587" s="190"/>
      <c r="P587" s="190"/>
      <c r="Q587" s="190"/>
      <c r="R587" s="190"/>
      <c r="S587" s="190"/>
      <c r="T587" s="190"/>
      <c r="U587" s="190"/>
      <c r="V587" s="190"/>
      <c r="W587" s="190"/>
      <c r="X587" s="190"/>
      <c r="Y587" s="190"/>
      <c r="Z587" s="190"/>
      <c r="AA587" s="190"/>
      <c r="AB587" s="190"/>
      <c r="AC587" s="190"/>
      <c r="AD587" s="190"/>
      <c r="AE587" s="190"/>
    </row>
    <row r="588" spans="1:31" ht="26.25" customHeight="1">
      <c r="A588" s="190"/>
      <c r="B588" s="190"/>
      <c r="C588" s="190"/>
      <c r="D588" s="190"/>
      <c r="E588" s="190"/>
      <c r="F588" s="190"/>
      <c r="G588" s="190"/>
      <c r="H588" s="190"/>
      <c r="I588" s="190"/>
      <c r="J588" s="190"/>
      <c r="K588" s="190"/>
      <c r="L588" s="190"/>
      <c r="M588" s="190"/>
      <c r="N588" s="190"/>
      <c r="O588" s="190"/>
      <c r="P588" s="190"/>
      <c r="Q588" s="190"/>
      <c r="R588" s="190"/>
      <c r="S588" s="190"/>
      <c r="T588" s="190"/>
      <c r="U588" s="190"/>
      <c r="V588" s="190"/>
      <c r="W588" s="190"/>
      <c r="X588" s="190"/>
      <c r="Y588" s="190"/>
      <c r="Z588" s="190"/>
      <c r="AA588" s="190"/>
      <c r="AB588" s="190"/>
      <c r="AC588" s="190"/>
      <c r="AD588" s="190"/>
      <c r="AE588" s="190"/>
    </row>
    <row r="589" spans="1:31" ht="26.25" customHeight="1">
      <c r="A589" s="190"/>
      <c r="B589" s="190"/>
      <c r="C589" s="190"/>
      <c r="D589" s="190"/>
      <c r="E589" s="190"/>
      <c r="F589" s="190"/>
      <c r="G589" s="190"/>
      <c r="H589" s="190"/>
      <c r="I589" s="190"/>
      <c r="J589" s="190"/>
      <c r="K589" s="190"/>
      <c r="L589" s="190"/>
      <c r="M589" s="190"/>
      <c r="N589" s="190"/>
      <c r="O589" s="190"/>
      <c r="P589" s="190"/>
      <c r="Q589" s="190"/>
      <c r="R589" s="190"/>
      <c r="S589" s="190"/>
      <c r="T589" s="190"/>
      <c r="U589" s="190"/>
      <c r="V589" s="190"/>
      <c r="W589" s="190"/>
      <c r="X589" s="190"/>
      <c r="Y589" s="190"/>
      <c r="Z589" s="190"/>
      <c r="AA589" s="190"/>
      <c r="AB589" s="190"/>
      <c r="AC589" s="190"/>
      <c r="AD589" s="190"/>
      <c r="AE589" s="190"/>
    </row>
    <row r="590" spans="1:31" ht="26.25" customHeight="1">
      <c r="A590" s="190"/>
      <c r="B590" s="190"/>
      <c r="C590" s="190"/>
      <c r="D590" s="190"/>
      <c r="E590" s="190"/>
      <c r="F590" s="190"/>
      <c r="G590" s="190"/>
      <c r="H590" s="190"/>
      <c r="I590" s="190"/>
      <c r="J590" s="190"/>
      <c r="K590" s="190"/>
      <c r="L590" s="190"/>
      <c r="M590" s="190"/>
      <c r="N590" s="190"/>
      <c r="O590" s="190"/>
      <c r="P590" s="190"/>
      <c r="Q590" s="190"/>
      <c r="R590" s="190"/>
      <c r="S590" s="190"/>
      <c r="T590" s="190"/>
      <c r="U590" s="190"/>
      <c r="V590" s="190"/>
      <c r="W590" s="190"/>
      <c r="X590" s="190"/>
      <c r="Y590" s="190"/>
      <c r="Z590" s="190"/>
      <c r="AA590" s="190"/>
      <c r="AB590" s="190"/>
      <c r="AC590" s="190"/>
      <c r="AD590" s="190"/>
      <c r="AE590" s="190"/>
    </row>
    <row r="591" spans="1:31" ht="26.25" customHeight="1">
      <c r="A591" s="190"/>
      <c r="B591" s="190"/>
      <c r="C591" s="190"/>
      <c r="D591" s="190"/>
      <c r="E591" s="190"/>
      <c r="F591" s="190"/>
      <c r="G591" s="190"/>
      <c r="H591" s="190"/>
      <c r="I591" s="190"/>
      <c r="J591" s="190"/>
      <c r="K591" s="190"/>
      <c r="L591" s="190"/>
      <c r="M591" s="190"/>
      <c r="N591" s="190"/>
      <c r="O591" s="190"/>
      <c r="P591" s="190"/>
      <c r="Q591" s="190"/>
      <c r="R591" s="190"/>
      <c r="S591" s="190"/>
      <c r="T591" s="190"/>
      <c r="U591" s="190"/>
      <c r="V591" s="190"/>
      <c r="W591" s="190"/>
      <c r="X591" s="190"/>
      <c r="Y591" s="190"/>
      <c r="Z591" s="190"/>
      <c r="AA591" s="190"/>
      <c r="AB591" s="190"/>
      <c r="AC591" s="190"/>
      <c r="AD591" s="190"/>
      <c r="AE591" s="190"/>
    </row>
    <row r="592" spans="1:31" ht="26.25" customHeight="1">
      <c r="A592" s="190"/>
      <c r="B592" s="190"/>
      <c r="C592" s="190"/>
      <c r="D592" s="190"/>
      <c r="E592" s="190"/>
      <c r="F592" s="190"/>
      <c r="G592" s="190"/>
      <c r="H592" s="190"/>
      <c r="I592" s="190"/>
      <c r="J592" s="190"/>
      <c r="K592" s="190"/>
      <c r="L592" s="190"/>
      <c r="M592" s="190"/>
      <c r="N592" s="190"/>
      <c r="O592" s="190"/>
      <c r="P592" s="190"/>
      <c r="Q592" s="190"/>
      <c r="R592" s="190"/>
      <c r="S592" s="190"/>
      <c r="T592" s="190"/>
      <c r="U592" s="190"/>
      <c r="V592" s="190"/>
      <c r="W592" s="190"/>
      <c r="X592" s="190"/>
      <c r="Y592" s="190"/>
      <c r="Z592" s="190"/>
      <c r="AA592" s="190"/>
      <c r="AB592" s="190"/>
      <c r="AC592" s="190"/>
      <c r="AD592" s="190"/>
      <c r="AE592" s="190"/>
    </row>
    <row r="593" spans="1:31" ht="26.25" customHeight="1">
      <c r="A593" s="190"/>
      <c r="B593" s="190"/>
      <c r="C593" s="190"/>
      <c r="D593" s="190"/>
      <c r="E593" s="190"/>
      <c r="F593" s="190"/>
      <c r="G593" s="190"/>
      <c r="H593" s="190"/>
      <c r="I593" s="190"/>
      <c r="J593" s="190"/>
      <c r="K593" s="190"/>
      <c r="L593" s="190"/>
      <c r="M593" s="190"/>
      <c r="N593" s="190"/>
      <c r="O593" s="190"/>
      <c r="P593" s="190"/>
      <c r="Q593" s="190"/>
      <c r="R593" s="190"/>
      <c r="S593" s="190"/>
      <c r="T593" s="190"/>
      <c r="U593" s="190"/>
      <c r="V593" s="190"/>
      <c r="W593" s="190"/>
      <c r="X593" s="190"/>
      <c r="Y593" s="190"/>
      <c r="Z593" s="190"/>
      <c r="AA593" s="190"/>
      <c r="AB593" s="190"/>
      <c r="AC593" s="190"/>
      <c r="AD593" s="190"/>
      <c r="AE593" s="190"/>
    </row>
    <row r="594" spans="1:31" ht="26.25" customHeight="1">
      <c r="A594" s="190"/>
      <c r="B594" s="190"/>
      <c r="C594" s="190"/>
      <c r="D594" s="190"/>
      <c r="E594" s="190"/>
      <c r="F594" s="190"/>
      <c r="G594" s="190"/>
      <c r="H594" s="190"/>
      <c r="I594" s="190"/>
      <c r="J594" s="190"/>
      <c r="K594" s="190"/>
      <c r="L594" s="190"/>
      <c r="M594" s="190"/>
      <c r="N594" s="190"/>
      <c r="O594" s="190"/>
      <c r="P594" s="190"/>
      <c r="Q594" s="190"/>
      <c r="R594" s="190"/>
      <c r="S594" s="190"/>
      <c r="T594" s="190"/>
      <c r="U594" s="190"/>
      <c r="V594" s="190"/>
      <c r="W594" s="190"/>
      <c r="X594" s="190"/>
      <c r="Y594" s="190"/>
      <c r="Z594" s="190"/>
      <c r="AA594" s="190"/>
      <c r="AB594" s="190"/>
      <c r="AC594" s="190"/>
      <c r="AD594" s="190"/>
      <c r="AE594" s="190"/>
    </row>
    <row r="595" spans="1:31" ht="26.25" customHeight="1">
      <c r="A595" s="190"/>
      <c r="B595" s="190"/>
      <c r="C595" s="190"/>
      <c r="D595" s="190"/>
      <c r="E595" s="190"/>
      <c r="F595" s="190"/>
      <c r="G595" s="190"/>
      <c r="H595" s="190"/>
      <c r="I595" s="190"/>
      <c r="J595" s="190"/>
      <c r="K595" s="190"/>
      <c r="L595" s="190"/>
      <c r="M595" s="190"/>
      <c r="N595" s="190"/>
      <c r="O595" s="190"/>
      <c r="P595" s="190"/>
      <c r="Q595" s="190"/>
      <c r="R595" s="190"/>
      <c r="S595" s="190"/>
      <c r="T595" s="190"/>
      <c r="U595" s="190"/>
      <c r="V595" s="190"/>
      <c r="W595" s="190"/>
      <c r="X595" s="190"/>
      <c r="Y595" s="190"/>
      <c r="Z595" s="190"/>
      <c r="AA595" s="190"/>
      <c r="AB595" s="190"/>
      <c r="AC595" s="190"/>
      <c r="AD595" s="190"/>
      <c r="AE595" s="190"/>
    </row>
    <row r="596" spans="1:31" ht="26.25" customHeight="1">
      <c r="A596" s="190"/>
      <c r="B596" s="190"/>
      <c r="C596" s="190"/>
      <c r="D596" s="190"/>
      <c r="E596" s="190"/>
      <c r="F596" s="190"/>
      <c r="G596" s="190"/>
      <c r="H596" s="190"/>
      <c r="I596" s="190"/>
      <c r="J596" s="190"/>
      <c r="K596" s="190"/>
      <c r="L596" s="190"/>
      <c r="M596" s="190"/>
      <c r="N596" s="190"/>
      <c r="O596" s="190"/>
      <c r="P596" s="190"/>
      <c r="Q596" s="190"/>
      <c r="R596" s="190"/>
      <c r="S596" s="190"/>
      <c r="T596" s="190"/>
      <c r="U596" s="190"/>
      <c r="V596" s="190"/>
      <c r="W596" s="190"/>
      <c r="X596" s="190"/>
      <c r="Y596" s="190"/>
      <c r="Z596" s="190"/>
      <c r="AA596" s="190"/>
      <c r="AB596" s="190"/>
      <c r="AC596" s="190"/>
      <c r="AD596" s="190"/>
      <c r="AE596" s="190"/>
    </row>
    <row r="597" spans="1:31" ht="26.25" customHeight="1">
      <c r="A597" s="190"/>
      <c r="B597" s="190"/>
      <c r="C597" s="190"/>
      <c r="D597" s="190"/>
      <c r="E597" s="190"/>
      <c r="F597" s="190"/>
      <c r="G597" s="190"/>
      <c r="H597" s="190"/>
      <c r="I597" s="190"/>
      <c r="J597" s="190"/>
      <c r="K597" s="190"/>
      <c r="L597" s="190"/>
      <c r="M597" s="190"/>
      <c r="N597" s="190"/>
      <c r="O597" s="190"/>
      <c r="P597" s="190"/>
      <c r="Q597" s="190"/>
      <c r="R597" s="190"/>
      <c r="S597" s="190"/>
      <c r="T597" s="190"/>
      <c r="U597" s="190"/>
      <c r="V597" s="190"/>
      <c r="W597" s="190"/>
      <c r="X597" s="190"/>
      <c r="Y597" s="190"/>
      <c r="Z597" s="190"/>
      <c r="AA597" s="190"/>
      <c r="AB597" s="190"/>
      <c r="AC597" s="190"/>
      <c r="AD597" s="190"/>
      <c r="AE597" s="190"/>
    </row>
    <row r="598" spans="1:31" ht="26.25" customHeight="1">
      <c r="A598" s="190"/>
      <c r="B598" s="190"/>
      <c r="C598" s="190"/>
      <c r="D598" s="190"/>
      <c r="E598" s="190"/>
      <c r="F598" s="190"/>
      <c r="G598" s="190"/>
      <c r="H598" s="190"/>
      <c r="I598" s="190"/>
      <c r="J598" s="190"/>
      <c r="K598" s="190"/>
      <c r="L598" s="190"/>
      <c r="M598" s="190"/>
      <c r="N598" s="190"/>
      <c r="O598" s="190"/>
      <c r="P598" s="190"/>
      <c r="Q598" s="190"/>
      <c r="R598" s="190"/>
      <c r="S598" s="190"/>
      <c r="T598" s="190"/>
      <c r="U598" s="190"/>
      <c r="V598" s="190"/>
      <c r="W598" s="190"/>
      <c r="X598" s="190"/>
      <c r="Y598" s="190"/>
      <c r="Z598" s="190"/>
      <c r="AA598" s="190"/>
      <c r="AB598" s="190"/>
      <c r="AC598" s="190"/>
      <c r="AD598" s="190"/>
      <c r="AE598" s="190"/>
    </row>
    <row r="599" spans="1:31" ht="26.25" customHeight="1">
      <c r="A599" s="190"/>
      <c r="B599" s="190"/>
      <c r="C599" s="190"/>
      <c r="D599" s="190"/>
      <c r="E599" s="190"/>
      <c r="F599" s="190"/>
      <c r="G599" s="190"/>
      <c r="H599" s="190"/>
      <c r="I599" s="190"/>
      <c r="J599" s="190"/>
      <c r="K599" s="190"/>
      <c r="L599" s="190"/>
      <c r="M599" s="190"/>
      <c r="N599" s="190"/>
      <c r="O599" s="190"/>
      <c r="P599" s="190"/>
      <c r="Q599" s="190"/>
      <c r="R599" s="190"/>
      <c r="S599" s="190"/>
      <c r="T599" s="190"/>
      <c r="U599" s="190"/>
      <c r="V599" s="190"/>
      <c r="W599" s="190"/>
      <c r="X599" s="190"/>
      <c r="Y599" s="190"/>
      <c r="Z599" s="190"/>
      <c r="AA599" s="190"/>
      <c r="AB599" s="190"/>
      <c r="AC599" s="190"/>
      <c r="AD599" s="190"/>
      <c r="AE599" s="190"/>
    </row>
    <row r="600" spans="1:31" ht="26.25" customHeight="1">
      <c r="A600" s="190"/>
      <c r="B600" s="190"/>
      <c r="C600" s="190"/>
      <c r="D600" s="190"/>
      <c r="E600" s="190"/>
      <c r="F600" s="190"/>
      <c r="G600" s="190"/>
      <c r="H600" s="190"/>
      <c r="I600" s="190"/>
      <c r="J600" s="190"/>
      <c r="K600" s="190"/>
      <c r="L600" s="190"/>
      <c r="M600" s="190"/>
      <c r="N600" s="190"/>
      <c r="O600" s="190"/>
      <c r="P600" s="190"/>
      <c r="Q600" s="190"/>
      <c r="R600" s="190"/>
      <c r="S600" s="190"/>
      <c r="T600" s="190"/>
      <c r="U600" s="190"/>
      <c r="V600" s="190"/>
      <c r="W600" s="190"/>
      <c r="X600" s="190"/>
      <c r="Y600" s="190"/>
      <c r="Z600" s="190"/>
      <c r="AA600" s="190"/>
      <c r="AB600" s="190"/>
      <c r="AC600" s="190"/>
      <c r="AD600" s="190"/>
      <c r="AE600" s="190"/>
    </row>
    <row r="601" spans="1:31" ht="26.25" customHeight="1">
      <c r="A601" s="190"/>
      <c r="B601" s="190"/>
      <c r="C601" s="190"/>
      <c r="D601" s="190"/>
      <c r="E601" s="190"/>
      <c r="F601" s="190"/>
      <c r="G601" s="190"/>
      <c r="H601" s="190"/>
      <c r="I601" s="190"/>
      <c r="J601" s="190"/>
      <c r="K601" s="190"/>
      <c r="L601" s="190"/>
      <c r="M601" s="190"/>
      <c r="N601" s="190"/>
      <c r="O601" s="190"/>
      <c r="P601" s="190"/>
      <c r="Q601" s="190"/>
      <c r="R601" s="190"/>
      <c r="S601" s="190"/>
      <c r="T601" s="190"/>
      <c r="U601" s="190"/>
      <c r="V601" s="190"/>
      <c r="W601" s="190"/>
      <c r="X601" s="190"/>
      <c r="Y601" s="190"/>
      <c r="Z601" s="190"/>
      <c r="AA601" s="190"/>
      <c r="AB601" s="190"/>
      <c r="AC601" s="190"/>
      <c r="AD601" s="190"/>
      <c r="AE601" s="190"/>
    </row>
    <row r="602" spans="1:31" ht="26.25" customHeight="1">
      <c r="A602" s="190"/>
      <c r="B602" s="190"/>
      <c r="C602" s="190"/>
      <c r="D602" s="190"/>
      <c r="E602" s="190"/>
      <c r="F602" s="190"/>
      <c r="G602" s="190"/>
      <c r="H602" s="190"/>
      <c r="I602" s="190"/>
      <c r="J602" s="190"/>
      <c r="K602" s="190"/>
      <c r="L602" s="190"/>
      <c r="M602" s="190"/>
      <c r="N602" s="190"/>
      <c r="O602" s="190"/>
      <c r="P602" s="190"/>
      <c r="Q602" s="190"/>
      <c r="R602" s="190"/>
      <c r="S602" s="190"/>
      <c r="T602" s="190"/>
      <c r="U602" s="190"/>
      <c r="V602" s="190"/>
      <c r="W602" s="190"/>
      <c r="X602" s="190"/>
      <c r="Y602" s="190"/>
      <c r="Z602" s="190"/>
      <c r="AA602" s="190"/>
      <c r="AB602" s="190"/>
      <c r="AC602" s="190"/>
      <c r="AD602" s="190"/>
      <c r="AE602" s="190"/>
    </row>
    <row r="603" spans="1:31" ht="26.25" customHeight="1">
      <c r="A603" s="190"/>
      <c r="B603" s="190"/>
      <c r="C603" s="190"/>
      <c r="D603" s="190"/>
      <c r="E603" s="190"/>
      <c r="F603" s="190"/>
      <c r="G603" s="190"/>
      <c r="H603" s="190"/>
      <c r="I603" s="190"/>
      <c r="J603" s="190"/>
      <c r="K603" s="190"/>
      <c r="L603" s="190"/>
      <c r="M603" s="190"/>
      <c r="N603" s="190"/>
      <c r="O603" s="190"/>
      <c r="P603" s="190"/>
      <c r="Q603" s="190"/>
      <c r="R603" s="190"/>
      <c r="S603" s="190"/>
      <c r="T603" s="190"/>
      <c r="U603" s="190"/>
      <c r="V603" s="190"/>
      <c r="W603" s="190"/>
      <c r="X603" s="190"/>
      <c r="Y603" s="190"/>
      <c r="Z603" s="190"/>
      <c r="AA603" s="190"/>
      <c r="AB603" s="190"/>
      <c r="AC603" s="190"/>
      <c r="AD603" s="190"/>
      <c r="AE603" s="190"/>
    </row>
    <row r="604" spans="1:31" ht="26.25" customHeight="1">
      <c r="A604" s="190"/>
      <c r="B604" s="190"/>
      <c r="C604" s="190"/>
      <c r="D604" s="190"/>
      <c r="E604" s="190"/>
      <c r="F604" s="190"/>
      <c r="G604" s="190"/>
      <c r="H604" s="190"/>
      <c r="I604" s="190"/>
      <c r="J604" s="190"/>
      <c r="K604" s="190"/>
      <c r="L604" s="190"/>
      <c r="M604" s="190"/>
      <c r="N604" s="190"/>
      <c r="O604" s="190"/>
      <c r="P604" s="190"/>
      <c r="Q604" s="190"/>
      <c r="R604" s="190"/>
      <c r="S604" s="190"/>
      <c r="T604" s="190"/>
      <c r="U604" s="190"/>
      <c r="V604" s="190"/>
      <c r="W604" s="190"/>
      <c r="X604" s="190"/>
      <c r="Y604" s="190"/>
      <c r="Z604" s="190"/>
      <c r="AA604" s="190"/>
      <c r="AB604" s="190"/>
      <c r="AC604" s="190"/>
      <c r="AD604" s="190"/>
      <c r="AE604" s="190"/>
    </row>
    <row r="605" spans="1:31" ht="26.25" customHeight="1">
      <c r="A605" s="190"/>
      <c r="B605" s="190"/>
      <c r="C605" s="190"/>
      <c r="D605" s="190"/>
      <c r="E605" s="190"/>
      <c r="F605" s="190"/>
      <c r="G605" s="190"/>
      <c r="H605" s="190"/>
      <c r="I605" s="190"/>
      <c r="J605" s="190"/>
      <c r="K605" s="190"/>
      <c r="L605" s="190"/>
      <c r="M605" s="190"/>
      <c r="N605" s="190"/>
      <c r="O605" s="190"/>
      <c r="P605" s="190"/>
      <c r="Q605" s="190"/>
      <c r="R605" s="190"/>
      <c r="S605" s="190"/>
      <c r="T605" s="190"/>
      <c r="U605" s="190"/>
      <c r="V605" s="190"/>
      <c r="W605" s="190"/>
      <c r="X605" s="190"/>
      <c r="Y605" s="190"/>
      <c r="Z605" s="190"/>
      <c r="AA605" s="190"/>
      <c r="AB605" s="190"/>
      <c r="AC605" s="190"/>
      <c r="AD605" s="190"/>
      <c r="AE605" s="190"/>
    </row>
    <row r="606" spans="1:31" ht="26.25" customHeight="1">
      <c r="A606" s="190"/>
      <c r="B606" s="190"/>
      <c r="C606" s="190"/>
      <c r="D606" s="190"/>
      <c r="E606" s="190"/>
      <c r="F606" s="190"/>
      <c r="G606" s="190"/>
      <c r="H606" s="190"/>
      <c r="I606" s="190"/>
      <c r="J606" s="190"/>
      <c r="K606" s="190"/>
      <c r="L606" s="190"/>
      <c r="M606" s="190"/>
      <c r="N606" s="190"/>
      <c r="O606" s="190"/>
      <c r="P606" s="190"/>
      <c r="Q606" s="190"/>
      <c r="R606" s="190"/>
      <c r="S606" s="190"/>
      <c r="T606" s="190"/>
      <c r="U606" s="190"/>
      <c r="V606" s="190"/>
      <c r="W606" s="190"/>
      <c r="X606" s="190"/>
      <c r="Y606" s="190"/>
      <c r="Z606" s="190"/>
      <c r="AA606" s="190"/>
      <c r="AB606" s="190"/>
      <c r="AC606" s="190"/>
      <c r="AD606" s="190"/>
      <c r="AE606" s="190"/>
    </row>
    <row r="607" spans="1:31" ht="26.25" customHeight="1">
      <c r="A607" s="190"/>
      <c r="B607" s="190"/>
      <c r="C607" s="190"/>
      <c r="D607" s="190"/>
      <c r="E607" s="190"/>
      <c r="F607" s="190"/>
      <c r="G607" s="190"/>
      <c r="H607" s="190"/>
      <c r="I607" s="190"/>
      <c r="J607" s="190"/>
      <c r="K607" s="190"/>
      <c r="L607" s="190"/>
      <c r="M607" s="190"/>
      <c r="N607" s="190"/>
      <c r="O607" s="190"/>
      <c r="P607" s="190"/>
      <c r="Q607" s="190"/>
      <c r="R607" s="190"/>
      <c r="S607" s="190"/>
      <c r="T607" s="190"/>
      <c r="U607" s="190"/>
      <c r="V607" s="190"/>
      <c r="W607" s="190"/>
      <c r="X607" s="190"/>
      <c r="Y607" s="190"/>
      <c r="Z607" s="190"/>
      <c r="AA607" s="190"/>
      <c r="AB607" s="190"/>
      <c r="AC607" s="190"/>
      <c r="AD607" s="190"/>
      <c r="AE607" s="190"/>
    </row>
    <row r="608" spans="1:31" ht="26.25" customHeight="1">
      <c r="A608" s="190"/>
      <c r="B608" s="190"/>
      <c r="C608" s="190"/>
      <c r="D608" s="190"/>
      <c r="E608" s="190"/>
      <c r="F608" s="190"/>
      <c r="G608" s="190"/>
      <c r="H608" s="190"/>
      <c r="I608" s="190"/>
      <c r="J608" s="190"/>
      <c r="K608" s="190"/>
      <c r="L608" s="190"/>
      <c r="M608" s="190"/>
      <c r="N608" s="190"/>
      <c r="O608" s="190"/>
      <c r="P608" s="190"/>
      <c r="Q608" s="190"/>
      <c r="R608" s="190"/>
      <c r="S608" s="190"/>
      <c r="T608" s="190"/>
      <c r="U608" s="190"/>
      <c r="V608" s="190"/>
      <c r="W608" s="190"/>
      <c r="X608" s="190"/>
      <c r="Y608" s="190"/>
      <c r="Z608" s="190"/>
      <c r="AA608" s="190"/>
      <c r="AB608" s="190"/>
      <c r="AC608" s="190"/>
      <c r="AD608" s="190"/>
      <c r="AE608" s="190"/>
    </row>
    <row r="609" spans="1:31" ht="26.25" customHeight="1">
      <c r="A609" s="190"/>
      <c r="B609" s="190"/>
      <c r="C609" s="190"/>
      <c r="D609" s="190"/>
      <c r="E609" s="190"/>
      <c r="F609" s="190"/>
      <c r="G609" s="190"/>
      <c r="H609" s="190"/>
      <c r="I609" s="190"/>
      <c r="J609" s="190"/>
      <c r="K609" s="190"/>
      <c r="L609" s="190"/>
      <c r="M609" s="190"/>
      <c r="N609" s="190"/>
      <c r="O609" s="190"/>
      <c r="P609" s="190"/>
      <c r="Q609" s="190"/>
      <c r="R609" s="190"/>
      <c r="S609" s="190"/>
      <c r="T609" s="190"/>
      <c r="U609" s="190"/>
      <c r="V609" s="190"/>
      <c r="W609" s="190"/>
      <c r="X609" s="190"/>
      <c r="Y609" s="190"/>
      <c r="Z609" s="190"/>
      <c r="AA609" s="190"/>
      <c r="AB609" s="190"/>
      <c r="AC609" s="190"/>
      <c r="AD609" s="190"/>
      <c r="AE609" s="190"/>
    </row>
    <row r="610" spans="1:31" ht="26.25" customHeight="1">
      <c r="A610" s="190"/>
      <c r="B610" s="190"/>
      <c r="C610" s="190"/>
      <c r="D610" s="190"/>
      <c r="E610" s="190"/>
      <c r="F610" s="190"/>
      <c r="G610" s="190"/>
      <c r="H610" s="190"/>
      <c r="I610" s="190"/>
      <c r="J610" s="190"/>
      <c r="K610" s="190"/>
      <c r="L610" s="190"/>
      <c r="M610" s="190"/>
      <c r="N610" s="190"/>
      <c r="O610" s="190"/>
      <c r="P610" s="190"/>
      <c r="Q610" s="190"/>
      <c r="R610" s="190"/>
      <c r="S610" s="190"/>
      <c r="T610" s="190"/>
      <c r="U610" s="190"/>
      <c r="V610" s="190"/>
      <c r="W610" s="190"/>
      <c r="X610" s="190"/>
      <c r="Y610" s="190"/>
      <c r="Z610" s="190"/>
      <c r="AA610" s="190"/>
      <c r="AB610" s="190"/>
      <c r="AC610" s="190"/>
      <c r="AD610" s="190"/>
      <c r="AE610" s="190"/>
    </row>
    <row r="611" spans="1:31" ht="26.25" customHeight="1">
      <c r="A611" s="190"/>
      <c r="B611" s="190"/>
      <c r="C611" s="190"/>
      <c r="D611" s="190"/>
      <c r="E611" s="190"/>
      <c r="F611" s="190"/>
      <c r="G611" s="190"/>
      <c r="H611" s="190"/>
      <c r="I611" s="190"/>
      <c r="J611" s="190"/>
      <c r="K611" s="190"/>
      <c r="L611" s="190"/>
      <c r="M611" s="190"/>
      <c r="N611" s="190"/>
      <c r="O611" s="190"/>
      <c r="P611" s="190"/>
      <c r="Q611" s="190"/>
      <c r="R611" s="190"/>
      <c r="S611" s="190"/>
      <c r="T611" s="190"/>
      <c r="U611" s="190"/>
      <c r="V611" s="190"/>
      <c r="W611" s="190"/>
      <c r="X611" s="190"/>
      <c r="Y611" s="190"/>
      <c r="Z611" s="190"/>
      <c r="AA611" s="190"/>
      <c r="AB611" s="190"/>
      <c r="AC611" s="190"/>
      <c r="AD611" s="190"/>
      <c r="AE611" s="190"/>
    </row>
    <row r="612" spans="1:31" ht="26.25" customHeight="1">
      <c r="A612" s="190"/>
      <c r="B612" s="190"/>
      <c r="C612" s="190"/>
      <c r="D612" s="190"/>
      <c r="E612" s="190"/>
      <c r="F612" s="190"/>
      <c r="G612" s="190"/>
      <c r="H612" s="190"/>
      <c r="I612" s="190"/>
      <c r="J612" s="190"/>
      <c r="K612" s="190"/>
      <c r="L612" s="190"/>
      <c r="M612" s="190"/>
      <c r="N612" s="190"/>
      <c r="O612" s="190"/>
      <c r="P612" s="190"/>
      <c r="Q612" s="190"/>
      <c r="R612" s="190"/>
      <c r="S612" s="190"/>
      <c r="T612" s="190"/>
      <c r="U612" s="190"/>
      <c r="V612" s="190"/>
      <c r="W612" s="190"/>
      <c r="X612" s="190"/>
      <c r="Y612" s="190"/>
      <c r="Z612" s="190"/>
      <c r="AA612" s="190"/>
      <c r="AB612" s="190"/>
      <c r="AC612" s="190"/>
      <c r="AD612" s="190"/>
      <c r="AE612" s="190"/>
    </row>
    <row r="613" spans="1:31" ht="26.25" customHeight="1">
      <c r="A613" s="190"/>
      <c r="B613" s="190"/>
      <c r="C613" s="190"/>
      <c r="D613" s="190"/>
      <c r="E613" s="190"/>
      <c r="F613" s="190"/>
      <c r="G613" s="190"/>
      <c r="H613" s="190"/>
      <c r="I613" s="190"/>
      <c r="J613" s="190"/>
      <c r="K613" s="190"/>
      <c r="L613" s="190"/>
      <c r="M613" s="190"/>
      <c r="N613" s="190"/>
      <c r="O613" s="190"/>
      <c r="P613" s="190"/>
      <c r="Q613" s="190"/>
      <c r="R613" s="190"/>
      <c r="S613" s="190"/>
      <c r="T613" s="190"/>
      <c r="U613" s="190"/>
      <c r="V613" s="190"/>
      <c r="W613" s="190"/>
      <c r="X613" s="190"/>
      <c r="Y613" s="190"/>
      <c r="Z613" s="190"/>
      <c r="AA613" s="190"/>
      <c r="AB613" s="190"/>
      <c r="AC613" s="190"/>
      <c r="AD613" s="190"/>
      <c r="AE613" s="190"/>
    </row>
    <row r="614" spans="1:31" ht="26.25" customHeight="1">
      <c r="A614" s="190"/>
      <c r="B614" s="190"/>
      <c r="C614" s="190"/>
      <c r="D614" s="190"/>
      <c r="E614" s="190"/>
      <c r="F614" s="190"/>
      <c r="G614" s="190"/>
      <c r="H614" s="190"/>
      <c r="I614" s="190"/>
      <c r="J614" s="190"/>
      <c r="K614" s="190"/>
      <c r="L614" s="190"/>
      <c r="M614" s="190"/>
      <c r="N614" s="190"/>
      <c r="O614" s="190"/>
      <c r="P614" s="190"/>
      <c r="Q614" s="190"/>
      <c r="R614" s="190"/>
      <c r="S614" s="190"/>
      <c r="T614" s="190"/>
      <c r="U614" s="190"/>
      <c r="V614" s="190"/>
      <c r="W614" s="190"/>
      <c r="X614" s="190"/>
      <c r="Y614" s="190"/>
      <c r="Z614" s="190"/>
      <c r="AA614" s="190"/>
      <c r="AB614" s="190"/>
      <c r="AC614" s="190"/>
      <c r="AD614" s="190"/>
      <c r="AE614" s="190"/>
    </row>
    <row r="615" spans="1:31" ht="26.25" customHeight="1">
      <c r="A615" s="190"/>
      <c r="B615" s="190"/>
      <c r="C615" s="190"/>
      <c r="D615" s="190"/>
      <c r="E615" s="190"/>
      <c r="F615" s="190"/>
      <c r="G615" s="190"/>
      <c r="H615" s="190"/>
      <c r="I615" s="190"/>
      <c r="J615" s="190"/>
      <c r="K615" s="190"/>
      <c r="L615" s="190"/>
      <c r="M615" s="190"/>
      <c r="N615" s="190"/>
      <c r="O615" s="190"/>
      <c r="P615" s="190"/>
      <c r="Q615" s="190"/>
      <c r="R615" s="190"/>
      <c r="S615" s="190"/>
      <c r="T615" s="190"/>
      <c r="U615" s="190"/>
      <c r="V615" s="190"/>
      <c r="W615" s="190"/>
      <c r="X615" s="190"/>
      <c r="Y615" s="190"/>
      <c r="Z615" s="190"/>
      <c r="AA615" s="190"/>
      <c r="AB615" s="190"/>
      <c r="AC615" s="190"/>
      <c r="AD615" s="190"/>
      <c r="AE615" s="190"/>
    </row>
    <row r="616" spans="1:31" ht="26.25" customHeight="1">
      <c r="A616" s="190"/>
      <c r="B616" s="190"/>
      <c r="C616" s="190"/>
      <c r="D616" s="190"/>
      <c r="E616" s="190"/>
      <c r="F616" s="190"/>
      <c r="G616" s="190"/>
      <c r="H616" s="190"/>
      <c r="I616" s="190"/>
      <c r="J616" s="190"/>
      <c r="K616" s="190"/>
      <c r="L616" s="190"/>
      <c r="M616" s="190"/>
      <c r="N616" s="190"/>
      <c r="O616" s="190"/>
      <c r="P616" s="190"/>
      <c r="Q616" s="190"/>
      <c r="R616" s="190"/>
      <c r="S616" s="190"/>
      <c r="T616" s="190"/>
      <c r="U616" s="190"/>
      <c r="V616" s="190"/>
      <c r="W616" s="190"/>
      <c r="X616" s="190"/>
      <c r="Y616" s="190"/>
      <c r="Z616" s="190"/>
      <c r="AA616" s="190"/>
      <c r="AB616" s="190"/>
      <c r="AC616" s="190"/>
      <c r="AD616" s="190"/>
      <c r="AE616" s="190"/>
    </row>
    <row r="617" spans="1:31" ht="26.25" customHeight="1">
      <c r="A617" s="190"/>
      <c r="B617" s="190"/>
      <c r="C617" s="190"/>
      <c r="D617" s="190"/>
      <c r="E617" s="190"/>
      <c r="F617" s="190"/>
      <c r="G617" s="190"/>
      <c r="H617" s="190"/>
      <c r="I617" s="190"/>
      <c r="J617" s="190"/>
      <c r="K617" s="190"/>
      <c r="L617" s="190"/>
      <c r="M617" s="190"/>
      <c r="N617" s="190"/>
      <c r="O617" s="190"/>
      <c r="P617" s="190"/>
      <c r="Q617" s="190"/>
      <c r="R617" s="190"/>
      <c r="S617" s="190"/>
      <c r="T617" s="190"/>
      <c r="U617" s="190"/>
      <c r="V617" s="190"/>
      <c r="W617" s="190"/>
      <c r="X617" s="190"/>
      <c r="Y617" s="190"/>
      <c r="Z617" s="190"/>
      <c r="AA617" s="190"/>
      <c r="AB617" s="190"/>
      <c r="AC617" s="190"/>
      <c r="AD617" s="190"/>
      <c r="AE617" s="190"/>
    </row>
    <row r="618" spans="1:31" ht="26.25" customHeight="1">
      <c r="A618" s="190"/>
      <c r="B618" s="190"/>
      <c r="C618" s="190"/>
      <c r="D618" s="190"/>
      <c r="E618" s="190"/>
      <c r="F618" s="190"/>
      <c r="G618" s="190"/>
      <c r="H618" s="190"/>
      <c r="I618" s="190"/>
      <c r="J618" s="190"/>
      <c r="K618" s="190"/>
      <c r="L618" s="190"/>
      <c r="M618" s="190"/>
      <c r="N618" s="190"/>
      <c r="O618" s="190"/>
      <c r="P618" s="190"/>
      <c r="Q618" s="190"/>
      <c r="R618" s="190"/>
      <c r="S618" s="190"/>
      <c r="T618" s="190"/>
      <c r="U618" s="190"/>
      <c r="V618" s="190"/>
      <c r="W618" s="190"/>
      <c r="X618" s="190"/>
      <c r="Y618" s="190"/>
      <c r="Z618" s="190"/>
      <c r="AA618" s="190"/>
      <c r="AB618" s="190"/>
      <c r="AC618" s="190"/>
      <c r="AD618" s="190"/>
      <c r="AE618" s="190"/>
    </row>
    <row r="619" spans="1:31" ht="26.25" customHeight="1">
      <c r="A619" s="190"/>
      <c r="B619" s="190"/>
      <c r="C619" s="190"/>
      <c r="D619" s="190"/>
      <c r="E619" s="190"/>
      <c r="F619" s="190"/>
      <c r="G619" s="190"/>
      <c r="H619" s="190"/>
      <c r="I619" s="190"/>
      <c r="J619" s="190"/>
      <c r="K619" s="190"/>
      <c r="L619" s="190"/>
      <c r="M619" s="190"/>
      <c r="N619" s="190"/>
      <c r="O619" s="190"/>
      <c r="P619" s="190"/>
      <c r="Q619" s="190"/>
      <c r="R619" s="190"/>
      <c r="S619" s="190"/>
      <c r="T619" s="190"/>
      <c r="U619" s="190"/>
      <c r="V619" s="190"/>
      <c r="W619" s="190"/>
      <c r="X619" s="190"/>
      <c r="Y619" s="190"/>
      <c r="Z619" s="190"/>
      <c r="AA619" s="190"/>
      <c r="AB619" s="190"/>
      <c r="AC619" s="190"/>
      <c r="AD619" s="190"/>
      <c r="AE619" s="190"/>
    </row>
    <row r="620" spans="1:31" ht="26.25" customHeight="1">
      <c r="A620" s="190"/>
      <c r="B620" s="190"/>
      <c r="C620" s="190"/>
      <c r="D620" s="190"/>
      <c r="E620" s="190"/>
      <c r="F620" s="190"/>
      <c r="G620" s="190"/>
      <c r="H620" s="190"/>
      <c r="I620" s="190"/>
      <c r="J620" s="190"/>
      <c r="K620" s="190"/>
      <c r="L620" s="190"/>
      <c r="M620" s="190"/>
      <c r="N620" s="190"/>
      <c r="O620" s="190"/>
      <c r="P620" s="190"/>
      <c r="Q620" s="190"/>
      <c r="R620" s="190"/>
      <c r="S620" s="190"/>
      <c r="T620" s="190"/>
      <c r="U620" s="190"/>
      <c r="V620" s="190"/>
      <c r="W620" s="190"/>
      <c r="X620" s="190"/>
      <c r="Y620" s="190"/>
      <c r="Z620" s="190"/>
      <c r="AA620" s="190"/>
      <c r="AB620" s="190"/>
      <c r="AC620" s="190"/>
      <c r="AD620" s="190"/>
      <c r="AE620" s="190"/>
    </row>
    <row r="621" spans="1:31" ht="26.25" customHeight="1">
      <c r="A621" s="190"/>
      <c r="B621" s="190"/>
      <c r="C621" s="190"/>
      <c r="D621" s="190"/>
      <c r="E621" s="190"/>
      <c r="F621" s="190"/>
      <c r="G621" s="190"/>
      <c r="H621" s="190"/>
      <c r="I621" s="190"/>
      <c r="J621" s="190"/>
      <c r="K621" s="190"/>
      <c r="L621" s="190"/>
      <c r="M621" s="190"/>
      <c r="N621" s="190"/>
      <c r="O621" s="190"/>
      <c r="P621" s="190"/>
      <c r="Q621" s="190"/>
      <c r="R621" s="190"/>
      <c r="S621" s="190"/>
      <c r="T621" s="190"/>
      <c r="U621" s="190"/>
      <c r="V621" s="190"/>
      <c r="W621" s="190"/>
      <c r="X621" s="190"/>
      <c r="Y621" s="190"/>
      <c r="Z621" s="190"/>
      <c r="AA621" s="190"/>
      <c r="AB621" s="190"/>
      <c r="AC621" s="190"/>
      <c r="AD621" s="190"/>
      <c r="AE621" s="190"/>
    </row>
    <row r="622" spans="1:31" ht="26.25" customHeight="1">
      <c r="A622" s="190"/>
      <c r="B622" s="190"/>
      <c r="C622" s="190"/>
      <c r="D622" s="190"/>
      <c r="E622" s="190"/>
      <c r="F622" s="190"/>
      <c r="G622" s="190"/>
      <c r="H622" s="190"/>
      <c r="I622" s="190"/>
      <c r="J622" s="190"/>
      <c r="K622" s="190"/>
      <c r="L622" s="190"/>
      <c r="M622" s="190"/>
      <c r="N622" s="190"/>
      <c r="O622" s="190"/>
      <c r="P622" s="190"/>
      <c r="Q622" s="190"/>
      <c r="R622" s="190"/>
      <c r="S622" s="190"/>
      <c r="T622" s="190"/>
      <c r="U622" s="190"/>
      <c r="V622" s="190"/>
      <c r="W622" s="190"/>
      <c r="X622" s="190"/>
      <c r="Y622" s="190"/>
      <c r="Z622" s="190"/>
      <c r="AA622" s="190"/>
      <c r="AB622" s="190"/>
      <c r="AC622" s="190"/>
      <c r="AD622" s="190"/>
      <c r="AE622" s="190"/>
    </row>
    <row r="623" spans="1:31" ht="26.25" customHeight="1">
      <c r="A623" s="190"/>
      <c r="B623" s="190"/>
      <c r="C623" s="190"/>
      <c r="D623" s="190"/>
      <c r="E623" s="190"/>
      <c r="F623" s="190"/>
      <c r="G623" s="190"/>
      <c r="H623" s="190"/>
      <c r="I623" s="190"/>
      <c r="J623" s="190"/>
      <c r="K623" s="190"/>
      <c r="L623" s="190"/>
      <c r="M623" s="190"/>
      <c r="N623" s="190"/>
      <c r="O623" s="190"/>
      <c r="P623" s="190"/>
      <c r="Q623" s="190"/>
      <c r="R623" s="190"/>
      <c r="S623" s="190"/>
      <c r="T623" s="190"/>
      <c r="U623" s="190"/>
      <c r="V623" s="190"/>
      <c r="W623" s="190"/>
      <c r="X623" s="190"/>
      <c r="Y623" s="190"/>
      <c r="Z623" s="190"/>
      <c r="AA623" s="190"/>
      <c r="AB623" s="190"/>
      <c r="AC623" s="190"/>
      <c r="AD623" s="190"/>
      <c r="AE623" s="190"/>
    </row>
    <row r="624" spans="1:31" ht="26.25" customHeight="1">
      <c r="A624" s="190"/>
      <c r="B624" s="190"/>
      <c r="C624" s="190"/>
      <c r="D624" s="190"/>
      <c r="E624" s="190"/>
      <c r="F624" s="190"/>
      <c r="G624" s="190"/>
      <c r="H624" s="190"/>
      <c r="I624" s="190"/>
      <c r="J624" s="190"/>
      <c r="K624" s="190"/>
      <c r="L624" s="190"/>
      <c r="M624" s="190"/>
      <c r="N624" s="190"/>
      <c r="O624" s="190"/>
      <c r="P624" s="190"/>
      <c r="Q624" s="190"/>
      <c r="R624" s="190"/>
      <c r="S624" s="190"/>
      <c r="T624" s="190"/>
      <c r="U624" s="190"/>
      <c r="V624" s="190"/>
      <c r="W624" s="190"/>
      <c r="X624" s="190"/>
      <c r="Y624" s="190"/>
      <c r="Z624" s="190"/>
      <c r="AA624" s="190"/>
      <c r="AB624" s="190"/>
      <c r="AC624" s="190"/>
      <c r="AD624" s="190"/>
      <c r="AE624" s="190"/>
    </row>
    <row r="625" spans="1:31" ht="26.25" customHeight="1">
      <c r="A625" s="190"/>
      <c r="B625" s="190"/>
      <c r="C625" s="190"/>
      <c r="D625" s="190"/>
      <c r="E625" s="190"/>
      <c r="F625" s="190"/>
      <c r="G625" s="190"/>
      <c r="H625" s="190"/>
      <c r="I625" s="190"/>
      <c r="J625" s="190"/>
      <c r="K625" s="190"/>
      <c r="L625" s="190"/>
      <c r="M625" s="190"/>
      <c r="N625" s="190"/>
      <c r="O625" s="190"/>
      <c r="P625" s="190"/>
      <c r="Q625" s="190"/>
      <c r="R625" s="190"/>
      <c r="S625" s="190"/>
      <c r="T625" s="190"/>
      <c r="U625" s="190"/>
      <c r="V625" s="190"/>
      <c r="W625" s="190"/>
      <c r="X625" s="190"/>
      <c r="Y625" s="190"/>
      <c r="Z625" s="190"/>
      <c r="AA625" s="190"/>
      <c r="AB625" s="190"/>
      <c r="AC625" s="190"/>
      <c r="AD625" s="190"/>
      <c r="AE625" s="190"/>
    </row>
    <row r="626" spans="1:31" ht="26.25" customHeight="1">
      <c r="A626" s="190"/>
      <c r="B626" s="190"/>
      <c r="C626" s="190"/>
      <c r="D626" s="190"/>
      <c r="E626" s="190"/>
      <c r="F626" s="190"/>
      <c r="G626" s="190"/>
      <c r="H626" s="190"/>
      <c r="I626" s="190"/>
      <c r="J626" s="190"/>
      <c r="K626" s="190"/>
      <c r="L626" s="190"/>
      <c r="M626" s="190"/>
      <c r="N626" s="190"/>
      <c r="O626" s="190"/>
      <c r="P626" s="190"/>
      <c r="Q626" s="190"/>
      <c r="R626" s="190"/>
      <c r="S626" s="190"/>
      <c r="T626" s="190"/>
      <c r="U626" s="190"/>
      <c r="V626" s="190"/>
      <c r="W626" s="190"/>
      <c r="X626" s="190"/>
      <c r="Y626" s="190"/>
      <c r="Z626" s="190"/>
      <c r="AA626" s="190"/>
      <c r="AB626" s="190"/>
      <c r="AC626" s="190"/>
      <c r="AD626" s="190"/>
      <c r="AE626" s="190"/>
    </row>
    <row r="627" spans="1:31" ht="26.25" customHeight="1">
      <c r="A627" s="190"/>
      <c r="B627" s="190"/>
      <c r="C627" s="190"/>
      <c r="D627" s="190"/>
      <c r="E627" s="190"/>
      <c r="F627" s="190"/>
      <c r="G627" s="190"/>
      <c r="H627" s="190"/>
      <c r="I627" s="190"/>
      <c r="J627" s="190"/>
      <c r="K627" s="190"/>
      <c r="L627" s="190"/>
      <c r="M627" s="190"/>
      <c r="N627" s="190"/>
      <c r="O627" s="190"/>
      <c r="P627" s="190"/>
      <c r="Q627" s="190"/>
      <c r="R627" s="190"/>
      <c r="S627" s="190"/>
      <c r="T627" s="190"/>
      <c r="U627" s="190"/>
      <c r="V627" s="190"/>
      <c r="W627" s="190"/>
      <c r="X627" s="190"/>
      <c r="Y627" s="190"/>
      <c r="Z627" s="190"/>
      <c r="AA627" s="190"/>
      <c r="AB627" s="190"/>
      <c r="AC627" s="190"/>
      <c r="AD627" s="190"/>
      <c r="AE627" s="190"/>
    </row>
    <row r="628" spans="1:31" ht="26.25" customHeight="1">
      <c r="A628" s="190"/>
      <c r="B628" s="190"/>
      <c r="C628" s="190"/>
      <c r="D628" s="190"/>
      <c r="E628" s="190"/>
      <c r="F628" s="190"/>
      <c r="G628" s="190"/>
      <c r="H628" s="190"/>
      <c r="I628" s="190"/>
      <c r="J628" s="190"/>
      <c r="K628" s="190"/>
      <c r="L628" s="190"/>
      <c r="M628" s="190"/>
      <c r="N628" s="190"/>
      <c r="O628" s="190"/>
      <c r="P628" s="190"/>
      <c r="Q628" s="190"/>
      <c r="R628" s="190"/>
      <c r="S628" s="190"/>
      <c r="T628" s="190"/>
      <c r="U628" s="190"/>
      <c r="V628" s="190"/>
      <c r="W628" s="190"/>
      <c r="X628" s="190"/>
      <c r="Y628" s="190"/>
      <c r="Z628" s="190"/>
      <c r="AA628" s="190"/>
      <c r="AB628" s="190"/>
      <c r="AC628" s="190"/>
      <c r="AD628" s="190"/>
      <c r="AE628" s="190"/>
    </row>
    <row r="629" spans="1:31" ht="26.25" customHeight="1">
      <c r="A629" s="190"/>
      <c r="B629" s="190"/>
      <c r="C629" s="190"/>
      <c r="D629" s="190"/>
      <c r="E629" s="190"/>
      <c r="F629" s="190"/>
      <c r="G629" s="190"/>
      <c r="H629" s="190"/>
      <c r="I629" s="190"/>
      <c r="J629" s="190"/>
      <c r="K629" s="190"/>
      <c r="L629" s="190"/>
      <c r="M629" s="190"/>
      <c r="N629" s="190"/>
      <c r="O629" s="190"/>
      <c r="P629" s="190"/>
      <c r="Q629" s="190"/>
      <c r="R629" s="190"/>
      <c r="S629" s="190"/>
      <c r="T629" s="190"/>
      <c r="U629" s="190"/>
      <c r="V629" s="190"/>
      <c r="W629" s="190"/>
      <c r="X629" s="190"/>
      <c r="Y629" s="190"/>
      <c r="Z629" s="190"/>
      <c r="AA629" s="190"/>
      <c r="AB629" s="190"/>
      <c r="AC629" s="190"/>
      <c r="AD629" s="190"/>
      <c r="AE629" s="190"/>
    </row>
    <row r="630" spans="1:31" ht="26.25" customHeight="1">
      <c r="A630" s="190"/>
      <c r="B630" s="190"/>
      <c r="C630" s="190"/>
      <c r="D630" s="190"/>
      <c r="E630" s="190"/>
      <c r="F630" s="190"/>
      <c r="G630" s="190"/>
      <c r="H630" s="190"/>
      <c r="I630" s="190"/>
      <c r="J630" s="190"/>
      <c r="K630" s="190"/>
      <c r="L630" s="190"/>
      <c r="M630" s="190"/>
      <c r="N630" s="190"/>
      <c r="O630" s="190"/>
      <c r="P630" s="190"/>
      <c r="Q630" s="190"/>
      <c r="R630" s="190"/>
      <c r="S630" s="190"/>
      <c r="T630" s="190"/>
      <c r="U630" s="190"/>
      <c r="V630" s="190"/>
      <c r="W630" s="190"/>
      <c r="X630" s="190"/>
      <c r="Y630" s="190"/>
      <c r="Z630" s="190"/>
      <c r="AA630" s="190"/>
      <c r="AB630" s="190"/>
      <c r="AC630" s="190"/>
      <c r="AD630" s="190"/>
      <c r="AE630" s="190"/>
    </row>
    <row r="631" spans="1:31" ht="26.25" customHeight="1">
      <c r="A631" s="190"/>
      <c r="B631" s="190"/>
      <c r="C631" s="190"/>
      <c r="D631" s="190"/>
      <c r="E631" s="190"/>
      <c r="F631" s="190"/>
      <c r="G631" s="190"/>
      <c r="H631" s="190"/>
      <c r="I631" s="190"/>
      <c r="J631" s="190"/>
      <c r="K631" s="190"/>
      <c r="L631" s="190"/>
      <c r="M631" s="190"/>
      <c r="N631" s="190"/>
      <c r="O631" s="190"/>
      <c r="P631" s="190"/>
      <c r="Q631" s="190"/>
      <c r="R631" s="190"/>
      <c r="S631" s="190"/>
      <c r="T631" s="190"/>
      <c r="U631" s="190"/>
      <c r="V631" s="190"/>
      <c r="W631" s="190"/>
      <c r="X631" s="190"/>
      <c r="Y631" s="190"/>
      <c r="Z631" s="190"/>
      <c r="AA631" s="190"/>
      <c r="AB631" s="190"/>
      <c r="AC631" s="190"/>
      <c r="AD631" s="190"/>
      <c r="AE631" s="190"/>
    </row>
    <row r="632" spans="1:31" ht="26.25" customHeight="1">
      <c r="A632" s="190"/>
      <c r="B632" s="190"/>
      <c r="C632" s="190"/>
      <c r="D632" s="190"/>
      <c r="E632" s="190"/>
      <c r="F632" s="190"/>
      <c r="G632" s="190"/>
      <c r="H632" s="190"/>
      <c r="I632" s="190"/>
      <c r="J632" s="190"/>
      <c r="K632" s="190"/>
      <c r="L632" s="190"/>
      <c r="M632" s="190"/>
      <c r="N632" s="190"/>
      <c r="O632" s="190"/>
      <c r="P632" s="190"/>
      <c r="Q632" s="190"/>
      <c r="R632" s="190"/>
      <c r="S632" s="190"/>
      <c r="T632" s="190"/>
      <c r="U632" s="190"/>
      <c r="V632" s="190"/>
      <c r="W632" s="190"/>
      <c r="X632" s="190"/>
      <c r="Y632" s="190"/>
      <c r="Z632" s="190"/>
      <c r="AA632" s="190"/>
      <c r="AB632" s="190"/>
      <c r="AC632" s="190"/>
      <c r="AD632" s="190"/>
      <c r="AE632" s="190"/>
    </row>
    <row r="633" spans="1:31" ht="26.25" customHeight="1">
      <c r="A633" s="190"/>
      <c r="B633" s="190"/>
      <c r="C633" s="190"/>
      <c r="D633" s="190"/>
      <c r="E633" s="190"/>
      <c r="F633" s="190"/>
      <c r="G633" s="190"/>
      <c r="H633" s="190"/>
      <c r="I633" s="190"/>
      <c r="J633" s="190"/>
      <c r="K633" s="190"/>
      <c r="L633" s="190"/>
      <c r="M633" s="190"/>
      <c r="N633" s="190"/>
      <c r="O633" s="190"/>
      <c r="P633" s="190"/>
      <c r="Q633" s="190"/>
      <c r="R633" s="190"/>
      <c r="S633" s="190"/>
      <c r="T633" s="190"/>
      <c r="U633" s="190"/>
      <c r="V633" s="190"/>
      <c r="W633" s="190"/>
      <c r="X633" s="190"/>
      <c r="Y633" s="190"/>
      <c r="Z633" s="190"/>
      <c r="AA633" s="190"/>
      <c r="AB633" s="190"/>
      <c r="AC633" s="190"/>
      <c r="AD633" s="190"/>
      <c r="AE633" s="190"/>
    </row>
    <row r="634" spans="1:31" ht="26.25" customHeight="1">
      <c r="A634" s="190"/>
      <c r="B634" s="190"/>
      <c r="C634" s="190"/>
      <c r="D634" s="190"/>
      <c r="E634" s="190"/>
      <c r="F634" s="190"/>
      <c r="G634" s="190"/>
      <c r="H634" s="190"/>
      <c r="I634" s="190"/>
      <c r="J634" s="190"/>
      <c r="K634" s="190"/>
      <c r="L634" s="190"/>
      <c r="M634" s="190"/>
      <c r="N634" s="190"/>
      <c r="O634" s="190"/>
      <c r="P634" s="190"/>
      <c r="Q634" s="190"/>
      <c r="R634" s="190"/>
      <c r="S634" s="190"/>
      <c r="T634" s="190"/>
      <c r="U634" s="190"/>
      <c r="V634" s="190"/>
      <c r="W634" s="190"/>
      <c r="X634" s="190"/>
      <c r="Y634" s="190"/>
      <c r="Z634" s="190"/>
      <c r="AA634" s="190"/>
      <c r="AB634" s="190"/>
      <c r="AC634" s="190"/>
      <c r="AD634" s="190"/>
      <c r="AE634" s="190"/>
    </row>
    <row r="635" spans="1:31" ht="26.25" customHeight="1">
      <c r="A635" s="190"/>
      <c r="B635" s="190"/>
      <c r="C635" s="190"/>
      <c r="D635" s="190"/>
      <c r="E635" s="190"/>
      <c r="F635" s="190"/>
      <c r="G635" s="190"/>
      <c r="H635" s="190"/>
      <c r="I635" s="190"/>
      <c r="J635" s="190"/>
      <c r="K635" s="190"/>
      <c r="L635" s="190"/>
      <c r="M635" s="190"/>
      <c r="N635" s="190"/>
      <c r="O635" s="190"/>
      <c r="P635" s="190"/>
      <c r="Q635" s="190"/>
      <c r="R635" s="190"/>
      <c r="S635" s="190"/>
      <c r="T635" s="190"/>
      <c r="U635" s="190"/>
      <c r="V635" s="190"/>
      <c r="W635" s="190"/>
      <c r="X635" s="190"/>
      <c r="Y635" s="190"/>
      <c r="Z635" s="190"/>
      <c r="AA635" s="190"/>
      <c r="AB635" s="190"/>
      <c r="AC635" s="190"/>
      <c r="AD635" s="190"/>
      <c r="AE635" s="190"/>
    </row>
    <row r="636" spans="1:31" ht="26.25" customHeight="1">
      <c r="A636" s="190"/>
      <c r="B636" s="190"/>
      <c r="C636" s="190"/>
      <c r="D636" s="190"/>
      <c r="E636" s="190"/>
      <c r="F636" s="190"/>
      <c r="G636" s="190"/>
      <c r="H636" s="190"/>
      <c r="I636" s="190"/>
      <c r="J636" s="190"/>
      <c r="K636" s="190"/>
      <c r="L636" s="190"/>
      <c r="M636" s="190"/>
      <c r="N636" s="190"/>
      <c r="O636" s="190"/>
      <c r="P636" s="190"/>
      <c r="Q636" s="190"/>
      <c r="R636" s="190"/>
      <c r="S636" s="190"/>
      <c r="T636" s="190"/>
      <c r="U636" s="190"/>
      <c r="V636" s="190"/>
      <c r="W636" s="190"/>
      <c r="X636" s="190"/>
      <c r="Y636" s="190"/>
      <c r="Z636" s="190"/>
      <c r="AA636" s="190"/>
      <c r="AB636" s="190"/>
      <c r="AC636" s="190"/>
      <c r="AD636" s="190"/>
      <c r="AE636" s="190"/>
    </row>
    <row r="637" spans="1:31" ht="26.25" customHeight="1">
      <c r="A637" s="190"/>
      <c r="B637" s="190"/>
      <c r="C637" s="190"/>
      <c r="D637" s="190"/>
      <c r="E637" s="190"/>
      <c r="F637" s="190"/>
      <c r="G637" s="190"/>
      <c r="H637" s="190"/>
      <c r="I637" s="190"/>
      <c r="J637" s="190"/>
      <c r="K637" s="190"/>
      <c r="L637" s="190"/>
      <c r="M637" s="190"/>
      <c r="N637" s="190"/>
      <c r="O637" s="190"/>
      <c r="P637" s="190"/>
      <c r="Q637" s="190"/>
      <c r="R637" s="190"/>
      <c r="S637" s="190"/>
      <c r="T637" s="190"/>
      <c r="U637" s="190"/>
      <c r="V637" s="190"/>
      <c r="W637" s="190"/>
      <c r="X637" s="190"/>
      <c r="Y637" s="190"/>
      <c r="Z637" s="190"/>
      <c r="AA637" s="190"/>
      <c r="AB637" s="190"/>
      <c r="AC637" s="190"/>
      <c r="AD637" s="190"/>
      <c r="AE637" s="190"/>
    </row>
    <row r="638" spans="1:31" ht="26.25" customHeight="1">
      <c r="A638" s="190"/>
      <c r="B638" s="190"/>
      <c r="C638" s="190"/>
      <c r="D638" s="190"/>
      <c r="E638" s="190"/>
      <c r="F638" s="190"/>
      <c r="G638" s="190"/>
      <c r="H638" s="190"/>
      <c r="I638" s="190"/>
      <c r="J638" s="190"/>
      <c r="K638" s="190"/>
      <c r="L638" s="190"/>
      <c r="M638" s="190"/>
      <c r="N638" s="190"/>
      <c r="O638" s="190"/>
      <c r="P638" s="190"/>
      <c r="Q638" s="190"/>
      <c r="R638" s="190"/>
      <c r="S638" s="190"/>
      <c r="T638" s="190"/>
      <c r="U638" s="190"/>
      <c r="V638" s="190"/>
      <c r="W638" s="190"/>
      <c r="X638" s="190"/>
      <c r="Y638" s="190"/>
      <c r="Z638" s="190"/>
      <c r="AA638" s="190"/>
      <c r="AB638" s="190"/>
      <c r="AC638" s="190"/>
      <c r="AD638" s="190"/>
      <c r="AE638" s="190"/>
    </row>
    <row r="639" spans="1:31" ht="26.25" customHeight="1">
      <c r="A639" s="190"/>
      <c r="B639" s="190"/>
      <c r="C639" s="190"/>
      <c r="D639" s="190"/>
      <c r="E639" s="190"/>
      <c r="F639" s="190"/>
      <c r="G639" s="190"/>
      <c r="H639" s="190"/>
      <c r="I639" s="190"/>
      <c r="J639" s="190"/>
      <c r="K639" s="190"/>
      <c r="L639" s="190"/>
      <c r="M639" s="190"/>
      <c r="N639" s="190"/>
      <c r="O639" s="190"/>
      <c r="P639" s="190"/>
      <c r="Q639" s="190"/>
      <c r="R639" s="190"/>
      <c r="S639" s="190"/>
      <c r="T639" s="190"/>
      <c r="U639" s="190"/>
      <c r="V639" s="190"/>
      <c r="W639" s="190"/>
      <c r="X639" s="190"/>
      <c r="Y639" s="190"/>
      <c r="Z639" s="190"/>
      <c r="AA639" s="190"/>
      <c r="AB639" s="190"/>
      <c r="AC639" s="190"/>
      <c r="AD639" s="190"/>
      <c r="AE639" s="190"/>
    </row>
    <row r="640" spans="1:31" ht="26.25" customHeight="1">
      <c r="A640" s="190"/>
      <c r="B640" s="190"/>
      <c r="C640" s="190"/>
      <c r="D640" s="190"/>
      <c r="E640" s="190"/>
      <c r="F640" s="190"/>
      <c r="G640" s="190"/>
      <c r="H640" s="190"/>
      <c r="I640" s="190"/>
      <c r="J640" s="190"/>
      <c r="K640" s="190"/>
      <c r="L640" s="190"/>
      <c r="M640" s="190"/>
      <c r="N640" s="190"/>
      <c r="O640" s="190"/>
      <c r="P640" s="190"/>
      <c r="Q640" s="190"/>
      <c r="R640" s="190"/>
      <c r="S640" s="190"/>
      <c r="T640" s="190"/>
      <c r="U640" s="190"/>
      <c r="V640" s="190"/>
      <c r="W640" s="190"/>
      <c r="X640" s="190"/>
      <c r="Y640" s="190"/>
      <c r="Z640" s="190"/>
      <c r="AA640" s="190"/>
      <c r="AB640" s="190"/>
      <c r="AC640" s="190"/>
      <c r="AD640" s="190"/>
      <c r="AE640" s="190"/>
    </row>
    <row r="641" spans="1:31" ht="26.25" customHeight="1">
      <c r="A641" s="190"/>
      <c r="B641" s="190"/>
      <c r="C641" s="190"/>
      <c r="D641" s="190"/>
      <c r="E641" s="190"/>
      <c r="F641" s="190"/>
      <c r="G641" s="190"/>
      <c r="H641" s="190"/>
      <c r="I641" s="190"/>
      <c r="J641" s="190"/>
      <c r="K641" s="190"/>
      <c r="L641" s="190"/>
      <c r="M641" s="190"/>
      <c r="N641" s="190"/>
      <c r="O641" s="190"/>
      <c r="P641" s="190"/>
      <c r="Q641" s="190"/>
      <c r="R641" s="190"/>
      <c r="S641" s="190"/>
      <c r="T641" s="190"/>
      <c r="U641" s="190"/>
      <c r="V641" s="190"/>
      <c r="W641" s="190"/>
      <c r="X641" s="190"/>
      <c r="Y641" s="190"/>
      <c r="Z641" s="190"/>
      <c r="AA641" s="190"/>
      <c r="AB641" s="190"/>
      <c r="AC641" s="190"/>
      <c r="AD641" s="190"/>
      <c r="AE641" s="190"/>
    </row>
    <row r="642" spans="1:31" ht="26.25" customHeight="1">
      <c r="A642" s="190"/>
      <c r="B642" s="190"/>
      <c r="C642" s="190"/>
      <c r="D642" s="190"/>
      <c r="E642" s="190"/>
      <c r="F642" s="190"/>
      <c r="G642" s="190"/>
      <c r="H642" s="190"/>
      <c r="I642" s="190"/>
      <c r="J642" s="190"/>
      <c r="K642" s="190"/>
      <c r="L642" s="190"/>
      <c r="M642" s="190"/>
      <c r="N642" s="190"/>
      <c r="O642" s="190"/>
      <c r="P642" s="190"/>
      <c r="Q642" s="190"/>
      <c r="R642" s="190"/>
      <c r="S642" s="190"/>
      <c r="T642" s="190"/>
      <c r="U642" s="190"/>
      <c r="V642" s="190"/>
      <c r="W642" s="190"/>
      <c r="X642" s="190"/>
      <c r="Y642" s="190"/>
      <c r="Z642" s="190"/>
      <c r="AA642" s="190"/>
      <c r="AB642" s="190"/>
      <c r="AC642" s="190"/>
      <c r="AD642" s="190"/>
      <c r="AE642" s="190"/>
    </row>
    <row r="643" spans="1:31" ht="26.25" customHeight="1">
      <c r="A643" s="190"/>
      <c r="B643" s="190"/>
      <c r="C643" s="190"/>
      <c r="D643" s="190"/>
      <c r="E643" s="190"/>
      <c r="F643" s="190"/>
      <c r="G643" s="190"/>
      <c r="H643" s="190"/>
      <c r="I643" s="190"/>
      <c r="J643" s="190"/>
      <c r="K643" s="190"/>
      <c r="L643" s="190"/>
      <c r="M643" s="190"/>
      <c r="N643" s="190"/>
      <c r="O643" s="190"/>
      <c r="P643" s="190"/>
      <c r="Q643" s="190"/>
      <c r="R643" s="190"/>
      <c r="S643" s="190"/>
      <c r="T643" s="190"/>
      <c r="U643" s="190"/>
      <c r="V643" s="190"/>
      <c r="W643" s="190"/>
      <c r="X643" s="190"/>
      <c r="Y643" s="190"/>
      <c r="Z643" s="190"/>
      <c r="AA643" s="190"/>
      <c r="AB643" s="190"/>
      <c r="AC643" s="190"/>
      <c r="AD643" s="190"/>
      <c r="AE643" s="190"/>
    </row>
    <row r="644" spans="1:31" ht="26.25" customHeight="1">
      <c r="A644" s="190"/>
      <c r="B644" s="190"/>
      <c r="C644" s="190"/>
      <c r="D644" s="190"/>
      <c r="E644" s="190"/>
      <c r="F644" s="190"/>
      <c r="G644" s="190"/>
      <c r="H644" s="190"/>
      <c r="I644" s="190"/>
      <c r="J644" s="190"/>
      <c r="K644" s="190"/>
      <c r="L644" s="190"/>
      <c r="M644" s="190"/>
      <c r="N644" s="190"/>
      <c r="O644" s="190"/>
      <c r="P644" s="190"/>
      <c r="Q644" s="190"/>
      <c r="R644" s="190"/>
      <c r="S644" s="190"/>
      <c r="T644" s="190"/>
      <c r="U644" s="190"/>
      <c r="V644" s="190"/>
      <c r="W644" s="190"/>
      <c r="X644" s="190"/>
      <c r="Y644" s="190"/>
      <c r="Z644" s="190"/>
      <c r="AA644" s="190"/>
      <c r="AB644" s="190"/>
      <c r="AC644" s="190"/>
      <c r="AD644" s="190"/>
      <c r="AE644" s="190"/>
    </row>
    <row r="645" spans="1:31" ht="26.25" customHeight="1">
      <c r="A645" s="190"/>
      <c r="B645" s="190"/>
      <c r="C645" s="190"/>
      <c r="D645" s="190"/>
      <c r="E645" s="190"/>
      <c r="F645" s="190"/>
      <c r="G645" s="190"/>
      <c r="H645" s="190"/>
      <c r="I645" s="190"/>
      <c r="J645" s="190"/>
      <c r="K645" s="190"/>
      <c r="L645" s="190"/>
      <c r="M645" s="190"/>
      <c r="N645" s="190"/>
      <c r="O645" s="190"/>
      <c r="P645" s="190"/>
      <c r="Q645" s="190"/>
      <c r="R645" s="190"/>
      <c r="S645" s="190"/>
      <c r="T645" s="190"/>
      <c r="U645" s="190"/>
      <c r="V645" s="190"/>
      <c r="W645" s="190"/>
      <c r="X645" s="190"/>
      <c r="Y645" s="190"/>
      <c r="Z645" s="190"/>
      <c r="AA645" s="190"/>
      <c r="AB645" s="190"/>
      <c r="AC645" s="190"/>
      <c r="AD645" s="190"/>
      <c r="AE645" s="190"/>
    </row>
    <row r="646" spans="1:31" ht="26.25" customHeight="1">
      <c r="A646" s="190"/>
      <c r="B646" s="190"/>
      <c r="C646" s="190"/>
      <c r="D646" s="190"/>
      <c r="E646" s="190"/>
      <c r="F646" s="190"/>
      <c r="G646" s="190"/>
      <c r="H646" s="190"/>
      <c r="I646" s="190"/>
      <c r="J646" s="190"/>
      <c r="K646" s="190"/>
      <c r="L646" s="190"/>
      <c r="M646" s="190"/>
      <c r="N646" s="190"/>
      <c r="O646" s="190"/>
      <c r="P646" s="190"/>
      <c r="Q646" s="190"/>
      <c r="R646" s="190"/>
      <c r="S646" s="190"/>
      <c r="T646" s="190"/>
      <c r="U646" s="190"/>
      <c r="V646" s="190"/>
      <c r="W646" s="190"/>
      <c r="X646" s="190"/>
      <c r="Y646" s="190"/>
      <c r="Z646" s="190"/>
      <c r="AA646" s="190"/>
      <c r="AB646" s="190"/>
      <c r="AC646" s="190"/>
      <c r="AD646" s="190"/>
      <c r="AE646" s="190"/>
    </row>
    <row r="647" spans="1:31" ht="26.25" customHeight="1">
      <c r="A647" s="190"/>
      <c r="B647" s="190"/>
      <c r="C647" s="190"/>
      <c r="D647" s="190"/>
      <c r="E647" s="190"/>
      <c r="F647" s="190"/>
      <c r="G647" s="190"/>
      <c r="H647" s="190"/>
      <c r="I647" s="190"/>
      <c r="J647" s="190"/>
      <c r="K647" s="190"/>
      <c r="L647" s="190"/>
      <c r="M647" s="190"/>
      <c r="N647" s="190"/>
      <c r="O647" s="190"/>
      <c r="P647" s="190"/>
      <c r="Q647" s="190"/>
      <c r="R647" s="190"/>
      <c r="S647" s="190"/>
      <c r="T647" s="190"/>
      <c r="U647" s="190"/>
      <c r="V647" s="190"/>
      <c r="W647" s="190"/>
      <c r="X647" s="190"/>
      <c r="Y647" s="190"/>
      <c r="Z647" s="190"/>
      <c r="AA647" s="190"/>
      <c r="AB647" s="190"/>
      <c r="AC647" s="190"/>
      <c r="AD647" s="190"/>
      <c r="AE647" s="190"/>
    </row>
    <row r="648" spans="1:31" ht="26.25" customHeight="1">
      <c r="A648" s="190"/>
      <c r="B648" s="190"/>
      <c r="C648" s="190"/>
      <c r="D648" s="190"/>
      <c r="E648" s="190"/>
      <c r="F648" s="190"/>
      <c r="G648" s="190"/>
      <c r="H648" s="190"/>
      <c r="I648" s="190"/>
      <c r="J648" s="190"/>
      <c r="K648" s="190"/>
      <c r="L648" s="190"/>
      <c r="M648" s="190"/>
      <c r="N648" s="190"/>
      <c r="O648" s="190"/>
      <c r="P648" s="190"/>
      <c r="Q648" s="190"/>
      <c r="R648" s="190"/>
      <c r="S648" s="190"/>
      <c r="T648" s="190"/>
      <c r="U648" s="190"/>
      <c r="V648" s="190"/>
      <c r="W648" s="190"/>
      <c r="X648" s="190"/>
      <c r="Y648" s="190"/>
      <c r="Z648" s="190"/>
      <c r="AA648" s="190"/>
      <c r="AB648" s="190"/>
      <c r="AC648" s="190"/>
      <c r="AD648" s="190"/>
      <c r="AE648" s="190"/>
    </row>
    <row r="649" spans="1:31" ht="26.25" customHeight="1">
      <c r="A649" s="190"/>
      <c r="B649" s="190"/>
      <c r="C649" s="190"/>
      <c r="D649" s="190"/>
      <c r="E649" s="190"/>
      <c r="F649" s="190"/>
      <c r="G649" s="190"/>
      <c r="H649" s="190"/>
      <c r="I649" s="190"/>
      <c r="J649" s="190"/>
      <c r="K649" s="190"/>
      <c r="L649" s="190"/>
      <c r="M649" s="190"/>
      <c r="N649" s="190"/>
      <c r="O649" s="190"/>
      <c r="P649" s="190"/>
      <c r="Q649" s="190"/>
      <c r="R649" s="190"/>
      <c r="S649" s="190"/>
      <c r="T649" s="190"/>
      <c r="U649" s="190"/>
      <c r="V649" s="190"/>
      <c r="W649" s="190"/>
      <c r="X649" s="190"/>
      <c r="Y649" s="190"/>
      <c r="Z649" s="190"/>
      <c r="AA649" s="190"/>
      <c r="AB649" s="190"/>
      <c r="AC649" s="190"/>
      <c r="AD649" s="190"/>
      <c r="AE649" s="190"/>
    </row>
    <row r="650" spans="1:31" ht="26.25" customHeight="1">
      <c r="A650" s="190"/>
      <c r="B650" s="190"/>
      <c r="C650" s="190"/>
      <c r="D650" s="190"/>
      <c r="E650" s="190"/>
      <c r="F650" s="190"/>
      <c r="G650" s="190"/>
      <c r="H650" s="190"/>
      <c r="I650" s="190"/>
      <c r="J650" s="190"/>
      <c r="K650" s="190"/>
      <c r="L650" s="190"/>
      <c r="M650" s="190"/>
      <c r="N650" s="190"/>
      <c r="O650" s="190"/>
      <c r="P650" s="190"/>
      <c r="Q650" s="190"/>
      <c r="R650" s="190"/>
      <c r="S650" s="190"/>
      <c r="T650" s="190"/>
      <c r="U650" s="190"/>
      <c r="V650" s="190"/>
      <c r="W650" s="190"/>
      <c r="X650" s="190"/>
      <c r="Y650" s="190"/>
      <c r="Z650" s="190"/>
      <c r="AA650" s="190"/>
      <c r="AB650" s="190"/>
      <c r="AC650" s="190"/>
      <c r="AD650" s="190"/>
      <c r="AE650" s="190"/>
    </row>
    <row r="651" spans="1:31" ht="26.25" customHeight="1">
      <c r="A651" s="190"/>
      <c r="B651" s="190"/>
      <c r="C651" s="190"/>
      <c r="D651" s="190"/>
      <c r="E651" s="190"/>
      <c r="F651" s="190"/>
      <c r="G651" s="190"/>
      <c r="H651" s="190"/>
      <c r="I651" s="190"/>
      <c r="J651" s="190"/>
      <c r="K651" s="190"/>
      <c r="L651" s="190"/>
      <c r="M651" s="190"/>
      <c r="N651" s="190"/>
      <c r="O651" s="190"/>
      <c r="P651" s="190"/>
      <c r="Q651" s="190"/>
      <c r="R651" s="190"/>
      <c r="S651" s="190"/>
      <c r="T651" s="190"/>
      <c r="U651" s="190"/>
      <c r="V651" s="190"/>
      <c r="W651" s="190"/>
      <c r="X651" s="190"/>
      <c r="Y651" s="190"/>
      <c r="Z651" s="190"/>
      <c r="AA651" s="190"/>
      <c r="AB651" s="190"/>
      <c r="AC651" s="190"/>
      <c r="AD651" s="190"/>
      <c r="AE651" s="190"/>
    </row>
    <row r="652" spans="1:31" ht="26.25" customHeight="1">
      <c r="A652" s="190"/>
      <c r="B652" s="190"/>
      <c r="C652" s="190"/>
      <c r="D652" s="190"/>
      <c r="E652" s="190"/>
      <c r="F652" s="190"/>
      <c r="G652" s="190"/>
      <c r="H652" s="190"/>
      <c r="I652" s="190"/>
      <c r="J652" s="190"/>
      <c r="K652" s="190"/>
      <c r="L652" s="190"/>
      <c r="M652" s="190"/>
      <c r="N652" s="190"/>
      <c r="O652" s="190"/>
      <c r="P652" s="190"/>
      <c r="Q652" s="190"/>
      <c r="R652" s="190"/>
      <c r="S652" s="190"/>
      <c r="T652" s="190"/>
      <c r="U652" s="190"/>
      <c r="V652" s="190"/>
      <c r="W652" s="190"/>
      <c r="X652" s="190"/>
      <c r="Y652" s="190"/>
      <c r="Z652" s="190"/>
      <c r="AA652" s="190"/>
      <c r="AB652" s="190"/>
      <c r="AC652" s="190"/>
      <c r="AD652" s="190"/>
      <c r="AE652" s="190"/>
    </row>
    <row r="653" spans="1:31" ht="26.25" customHeight="1">
      <c r="A653" s="190"/>
      <c r="B653" s="190"/>
      <c r="C653" s="190"/>
      <c r="D653" s="190"/>
      <c r="E653" s="190"/>
      <c r="F653" s="190"/>
      <c r="G653" s="190"/>
      <c r="H653" s="190"/>
      <c r="I653" s="190"/>
      <c r="J653" s="190"/>
      <c r="K653" s="190"/>
      <c r="L653" s="190"/>
      <c r="M653" s="190"/>
      <c r="N653" s="190"/>
      <c r="O653" s="190"/>
      <c r="P653" s="190"/>
      <c r="Q653" s="190"/>
      <c r="R653" s="190"/>
      <c r="S653" s="190"/>
      <c r="T653" s="190"/>
      <c r="U653" s="190"/>
      <c r="V653" s="190"/>
      <c r="W653" s="190"/>
      <c r="X653" s="190"/>
      <c r="Y653" s="190"/>
      <c r="Z653" s="190"/>
      <c r="AA653" s="190"/>
      <c r="AB653" s="190"/>
      <c r="AC653" s="190"/>
      <c r="AD653" s="190"/>
      <c r="AE653" s="190"/>
    </row>
    <row r="654" spans="1:31" ht="26.25" customHeight="1">
      <c r="A654" s="190"/>
      <c r="B654" s="190"/>
      <c r="C654" s="190"/>
      <c r="D654" s="190"/>
      <c r="E654" s="190"/>
      <c r="F654" s="190"/>
      <c r="G654" s="190"/>
      <c r="H654" s="190"/>
      <c r="I654" s="190"/>
      <c r="J654" s="190"/>
      <c r="K654" s="190"/>
      <c r="L654" s="190"/>
      <c r="M654" s="190"/>
      <c r="N654" s="190"/>
      <c r="O654" s="190"/>
      <c r="P654" s="190"/>
      <c r="Q654" s="190"/>
      <c r="R654" s="190"/>
      <c r="S654" s="190"/>
      <c r="T654" s="190"/>
      <c r="U654" s="190"/>
      <c r="V654" s="190"/>
      <c r="W654" s="190"/>
      <c r="X654" s="190"/>
      <c r="Y654" s="190"/>
      <c r="Z654" s="190"/>
      <c r="AA654" s="190"/>
      <c r="AB654" s="190"/>
      <c r="AC654" s="190"/>
      <c r="AD654" s="190"/>
      <c r="AE654" s="190"/>
    </row>
    <row r="655" spans="1:31" ht="26.25" customHeight="1">
      <c r="A655" s="190"/>
      <c r="B655" s="190"/>
      <c r="C655" s="190"/>
      <c r="D655" s="190"/>
      <c r="E655" s="190"/>
      <c r="F655" s="190"/>
      <c r="G655" s="190"/>
      <c r="H655" s="190"/>
      <c r="I655" s="190"/>
      <c r="J655" s="190"/>
      <c r="K655" s="190"/>
      <c r="L655" s="190"/>
      <c r="M655" s="190"/>
      <c r="N655" s="190"/>
      <c r="O655" s="190"/>
      <c r="P655" s="190"/>
      <c r="Q655" s="190"/>
      <c r="R655" s="190"/>
      <c r="S655" s="190"/>
      <c r="T655" s="190"/>
      <c r="U655" s="190"/>
      <c r="V655" s="190"/>
      <c r="W655" s="190"/>
      <c r="X655" s="190"/>
      <c r="Y655" s="190"/>
      <c r="Z655" s="190"/>
      <c r="AA655" s="190"/>
      <c r="AB655" s="190"/>
      <c r="AC655" s="190"/>
      <c r="AD655" s="190"/>
      <c r="AE655" s="190"/>
    </row>
    <row r="656" spans="1:31" ht="26.25" customHeight="1">
      <c r="A656" s="190"/>
      <c r="B656" s="190"/>
      <c r="C656" s="190"/>
      <c r="D656" s="190"/>
      <c r="E656" s="190"/>
      <c r="F656" s="190"/>
      <c r="G656" s="190"/>
      <c r="H656" s="190"/>
      <c r="I656" s="190"/>
      <c r="J656" s="190"/>
      <c r="K656" s="190"/>
      <c r="L656" s="190"/>
      <c r="M656" s="190"/>
      <c r="N656" s="190"/>
      <c r="O656" s="190"/>
      <c r="P656" s="190"/>
      <c r="Q656" s="190"/>
      <c r="R656" s="190"/>
      <c r="S656" s="190"/>
      <c r="T656" s="190"/>
      <c r="U656" s="190"/>
      <c r="V656" s="190"/>
      <c r="W656" s="190"/>
      <c r="X656" s="190"/>
      <c r="Y656" s="190"/>
      <c r="Z656" s="190"/>
      <c r="AA656" s="190"/>
      <c r="AB656" s="190"/>
      <c r="AC656" s="190"/>
      <c r="AD656" s="190"/>
      <c r="AE656" s="190"/>
    </row>
    <row r="657" spans="1:31" ht="26.25" customHeight="1">
      <c r="A657" s="190"/>
      <c r="B657" s="190"/>
      <c r="C657" s="190"/>
      <c r="D657" s="190"/>
      <c r="E657" s="190"/>
      <c r="F657" s="190"/>
      <c r="G657" s="190"/>
      <c r="H657" s="190"/>
      <c r="I657" s="190"/>
      <c r="J657" s="190"/>
      <c r="K657" s="190"/>
      <c r="L657" s="190"/>
      <c r="M657" s="190"/>
      <c r="N657" s="190"/>
      <c r="O657" s="190"/>
      <c r="P657" s="190"/>
      <c r="Q657" s="190"/>
      <c r="R657" s="190"/>
      <c r="S657" s="190"/>
      <c r="T657" s="190"/>
      <c r="U657" s="190"/>
      <c r="V657" s="190"/>
      <c r="W657" s="190"/>
      <c r="X657" s="190"/>
      <c r="Y657" s="190"/>
      <c r="Z657" s="190"/>
      <c r="AA657" s="190"/>
      <c r="AB657" s="190"/>
      <c r="AC657" s="190"/>
      <c r="AD657" s="190"/>
      <c r="AE657" s="190"/>
    </row>
    <row r="658" spans="1:31" ht="26.25" customHeight="1">
      <c r="A658" s="190"/>
      <c r="B658" s="190"/>
      <c r="C658" s="190"/>
      <c r="D658" s="190"/>
      <c r="E658" s="190"/>
      <c r="F658" s="190"/>
      <c r="G658" s="190"/>
      <c r="H658" s="190"/>
      <c r="I658" s="190"/>
      <c r="J658" s="190"/>
      <c r="K658" s="190"/>
      <c r="L658" s="190"/>
      <c r="M658" s="190"/>
      <c r="N658" s="190"/>
      <c r="O658" s="190"/>
      <c r="P658" s="190"/>
      <c r="Q658" s="190"/>
      <c r="R658" s="190"/>
      <c r="S658" s="190"/>
      <c r="T658" s="190"/>
      <c r="U658" s="190"/>
      <c r="V658" s="190"/>
      <c r="W658" s="190"/>
      <c r="X658" s="190"/>
      <c r="Y658" s="190"/>
      <c r="Z658" s="190"/>
      <c r="AA658" s="190"/>
      <c r="AB658" s="190"/>
      <c r="AC658" s="190"/>
      <c r="AD658" s="190"/>
      <c r="AE658" s="190"/>
    </row>
    <row r="659" spans="1:31" ht="26.25" customHeight="1">
      <c r="A659" s="190"/>
      <c r="B659" s="190"/>
      <c r="C659" s="190"/>
      <c r="D659" s="190"/>
      <c r="E659" s="190"/>
      <c r="F659" s="190"/>
      <c r="G659" s="190"/>
      <c r="H659" s="190"/>
      <c r="I659" s="190"/>
      <c r="J659" s="190"/>
      <c r="K659" s="190"/>
      <c r="L659" s="190"/>
      <c r="M659" s="190"/>
      <c r="N659" s="190"/>
      <c r="O659" s="190"/>
      <c r="P659" s="190"/>
      <c r="Q659" s="190"/>
      <c r="R659" s="190"/>
      <c r="S659" s="190"/>
      <c r="T659" s="190"/>
      <c r="U659" s="190"/>
      <c r="V659" s="190"/>
      <c r="W659" s="190"/>
      <c r="X659" s="190"/>
      <c r="Y659" s="190"/>
      <c r="Z659" s="190"/>
      <c r="AA659" s="190"/>
      <c r="AB659" s="190"/>
      <c r="AC659" s="190"/>
      <c r="AD659" s="190"/>
      <c r="AE659" s="190"/>
    </row>
    <row r="660" spans="1:31" ht="26.25" customHeight="1">
      <c r="A660" s="190"/>
      <c r="B660" s="190"/>
      <c r="C660" s="190"/>
      <c r="D660" s="190"/>
      <c r="E660" s="190"/>
      <c r="F660" s="190"/>
      <c r="G660" s="190"/>
      <c r="H660" s="190"/>
      <c r="I660" s="190"/>
      <c r="J660" s="190"/>
      <c r="K660" s="190"/>
      <c r="L660" s="190"/>
      <c r="M660" s="190"/>
      <c r="N660" s="190"/>
      <c r="O660" s="190"/>
      <c r="P660" s="190"/>
      <c r="Q660" s="190"/>
      <c r="R660" s="190"/>
      <c r="S660" s="190"/>
      <c r="T660" s="190"/>
      <c r="U660" s="190"/>
      <c r="V660" s="190"/>
      <c r="W660" s="190"/>
      <c r="X660" s="190"/>
      <c r="Y660" s="190"/>
      <c r="Z660" s="190"/>
      <c r="AA660" s="190"/>
      <c r="AB660" s="190"/>
      <c r="AC660" s="190"/>
      <c r="AD660" s="190"/>
      <c r="AE660" s="190"/>
    </row>
    <row r="661" spans="1:31" ht="26.25" customHeight="1">
      <c r="A661" s="190"/>
      <c r="B661" s="190"/>
      <c r="C661" s="190"/>
      <c r="D661" s="190"/>
      <c r="E661" s="190"/>
      <c r="F661" s="190"/>
      <c r="G661" s="190"/>
      <c r="H661" s="190"/>
      <c r="I661" s="190"/>
      <c r="J661" s="190"/>
      <c r="K661" s="190"/>
      <c r="L661" s="190"/>
      <c r="M661" s="190"/>
      <c r="N661" s="190"/>
      <c r="O661" s="190"/>
      <c r="P661" s="190"/>
      <c r="Q661" s="190"/>
      <c r="R661" s="190"/>
      <c r="S661" s="190"/>
      <c r="T661" s="190"/>
      <c r="U661" s="190"/>
      <c r="V661" s="190"/>
      <c r="W661" s="190"/>
      <c r="X661" s="190"/>
      <c r="Y661" s="190"/>
      <c r="Z661" s="190"/>
      <c r="AA661" s="190"/>
      <c r="AB661" s="190"/>
      <c r="AC661" s="190"/>
      <c r="AD661" s="190"/>
      <c r="AE661" s="190"/>
    </row>
    <row r="662" spans="1:31" ht="26.25" customHeight="1">
      <c r="A662" s="190"/>
      <c r="B662" s="190"/>
      <c r="C662" s="190"/>
      <c r="D662" s="190"/>
      <c r="E662" s="190"/>
      <c r="F662" s="190"/>
      <c r="G662" s="190"/>
      <c r="H662" s="190"/>
      <c r="I662" s="190"/>
      <c r="J662" s="190"/>
      <c r="K662" s="190"/>
      <c r="L662" s="190"/>
      <c r="M662" s="190"/>
      <c r="N662" s="190"/>
      <c r="O662" s="190"/>
      <c r="P662" s="190"/>
      <c r="Q662" s="190"/>
      <c r="R662" s="190"/>
      <c r="S662" s="190"/>
      <c r="T662" s="190"/>
      <c r="U662" s="190"/>
      <c r="V662" s="190"/>
      <c r="W662" s="190"/>
      <c r="X662" s="190"/>
      <c r="Y662" s="190"/>
      <c r="Z662" s="190"/>
      <c r="AA662" s="190"/>
      <c r="AB662" s="190"/>
      <c r="AC662" s="190"/>
      <c r="AD662" s="190"/>
      <c r="AE662" s="190"/>
    </row>
    <row r="663" spans="1:31" ht="26.25" customHeight="1">
      <c r="A663" s="190"/>
      <c r="B663" s="190"/>
      <c r="C663" s="190"/>
      <c r="D663" s="190"/>
      <c r="E663" s="190"/>
      <c r="F663" s="190"/>
      <c r="G663" s="190"/>
      <c r="H663" s="190"/>
      <c r="I663" s="190"/>
      <c r="J663" s="190"/>
      <c r="K663" s="190"/>
      <c r="L663" s="190"/>
      <c r="M663" s="190"/>
      <c r="N663" s="190"/>
      <c r="O663" s="190"/>
      <c r="P663" s="190"/>
      <c r="Q663" s="190"/>
      <c r="R663" s="190"/>
      <c r="S663" s="190"/>
      <c r="T663" s="190"/>
      <c r="U663" s="190"/>
      <c r="V663" s="190"/>
      <c r="W663" s="190"/>
      <c r="X663" s="190"/>
      <c r="Y663" s="190"/>
      <c r="Z663" s="190"/>
      <c r="AA663" s="190"/>
      <c r="AB663" s="190"/>
      <c r="AC663" s="190"/>
      <c r="AD663" s="190"/>
      <c r="AE663" s="190"/>
    </row>
    <row r="664" spans="1:31" ht="26.25" customHeight="1">
      <c r="A664" s="190"/>
      <c r="B664" s="190"/>
      <c r="C664" s="190"/>
      <c r="D664" s="190"/>
      <c r="E664" s="190"/>
      <c r="F664" s="190"/>
      <c r="G664" s="190"/>
      <c r="H664" s="190"/>
      <c r="I664" s="190"/>
      <c r="J664" s="190"/>
      <c r="K664" s="190"/>
      <c r="L664" s="190"/>
      <c r="M664" s="190"/>
      <c r="N664" s="190"/>
      <c r="O664" s="190"/>
      <c r="P664" s="190"/>
      <c r="Q664" s="190"/>
      <c r="R664" s="190"/>
      <c r="S664" s="190"/>
      <c r="T664" s="190"/>
      <c r="U664" s="190"/>
      <c r="V664" s="190"/>
      <c r="W664" s="190"/>
      <c r="X664" s="190"/>
      <c r="Y664" s="190"/>
      <c r="Z664" s="190"/>
      <c r="AA664" s="190"/>
      <c r="AB664" s="190"/>
      <c r="AC664" s="190"/>
      <c r="AD664" s="190"/>
      <c r="AE664" s="190"/>
    </row>
    <row r="665" spans="1:31" ht="26.25" customHeight="1">
      <c r="A665" s="190"/>
      <c r="B665" s="190"/>
      <c r="C665" s="190"/>
      <c r="D665" s="190"/>
      <c r="E665" s="190"/>
      <c r="F665" s="190"/>
      <c r="G665" s="190"/>
      <c r="H665" s="190"/>
      <c r="I665" s="190"/>
      <c r="J665" s="190"/>
      <c r="K665" s="190"/>
      <c r="L665" s="190"/>
      <c r="M665" s="190"/>
      <c r="N665" s="190"/>
      <c r="O665" s="190"/>
      <c r="P665" s="190"/>
      <c r="Q665" s="190"/>
      <c r="R665" s="190"/>
      <c r="S665" s="190"/>
      <c r="T665" s="190"/>
      <c r="U665" s="190"/>
      <c r="V665" s="190"/>
      <c r="W665" s="190"/>
      <c r="X665" s="190"/>
      <c r="Y665" s="190"/>
      <c r="Z665" s="190"/>
      <c r="AA665" s="190"/>
      <c r="AB665" s="190"/>
      <c r="AC665" s="190"/>
      <c r="AD665" s="190"/>
      <c r="AE665" s="190"/>
    </row>
    <row r="666" spans="1:31" ht="26.25" customHeight="1">
      <c r="A666" s="190"/>
      <c r="B666" s="190"/>
      <c r="C666" s="190"/>
      <c r="D666" s="190"/>
      <c r="E666" s="190"/>
      <c r="F666" s="190"/>
      <c r="G666" s="190"/>
      <c r="H666" s="190"/>
      <c r="I666" s="190"/>
      <c r="J666" s="190"/>
      <c r="K666" s="190"/>
      <c r="L666" s="190"/>
      <c r="M666" s="190"/>
      <c r="N666" s="190"/>
      <c r="O666" s="190"/>
      <c r="P666" s="190"/>
      <c r="Q666" s="190"/>
      <c r="R666" s="190"/>
      <c r="S666" s="190"/>
      <c r="T666" s="190"/>
      <c r="U666" s="190"/>
      <c r="V666" s="190"/>
      <c r="W666" s="190"/>
      <c r="X666" s="190"/>
      <c r="Y666" s="190"/>
      <c r="Z666" s="190"/>
      <c r="AA666" s="190"/>
      <c r="AB666" s="190"/>
      <c r="AC666" s="190"/>
      <c r="AD666" s="190"/>
      <c r="AE666" s="190"/>
    </row>
    <row r="667" spans="1:31" ht="26.25" customHeight="1">
      <c r="A667" s="190"/>
      <c r="B667" s="190"/>
      <c r="C667" s="190"/>
      <c r="D667" s="190"/>
      <c r="E667" s="190"/>
      <c r="F667" s="190"/>
      <c r="G667" s="190"/>
      <c r="H667" s="190"/>
      <c r="I667" s="190"/>
      <c r="J667" s="190"/>
      <c r="K667" s="190"/>
      <c r="L667" s="190"/>
      <c r="M667" s="190"/>
      <c r="N667" s="190"/>
      <c r="O667" s="190"/>
      <c r="P667" s="190"/>
      <c r="Q667" s="190"/>
      <c r="R667" s="190"/>
      <c r="S667" s="190"/>
      <c r="T667" s="190"/>
      <c r="U667" s="190"/>
      <c r="V667" s="190"/>
      <c r="W667" s="190"/>
      <c r="X667" s="190"/>
      <c r="Y667" s="190"/>
      <c r="Z667" s="190"/>
      <c r="AA667" s="190"/>
      <c r="AB667" s="190"/>
      <c r="AC667" s="190"/>
      <c r="AD667" s="190"/>
      <c r="AE667" s="190"/>
    </row>
    <row r="668" spans="1:31" ht="26.25" customHeight="1">
      <c r="A668" s="190"/>
      <c r="B668" s="190"/>
      <c r="C668" s="190"/>
      <c r="D668" s="190"/>
      <c r="E668" s="190"/>
      <c r="F668" s="190"/>
      <c r="G668" s="190"/>
      <c r="H668" s="190"/>
      <c r="I668" s="190"/>
      <c r="J668" s="190"/>
      <c r="K668" s="190"/>
      <c r="L668" s="190"/>
      <c r="M668" s="190"/>
      <c r="N668" s="190"/>
      <c r="O668" s="190"/>
      <c r="P668" s="190"/>
      <c r="Q668" s="190"/>
      <c r="R668" s="190"/>
      <c r="S668" s="190"/>
      <c r="T668" s="190"/>
      <c r="U668" s="190"/>
      <c r="V668" s="190"/>
      <c r="W668" s="190"/>
      <c r="X668" s="190"/>
      <c r="Y668" s="190"/>
      <c r="Z668" s="190"/>
      <c r="AA668" s="190"/>
      <c r="AB668" s="190"/>
      <c r="AC668" s="190"/>
      <c r="AD668" s="190"/>
      <c r="AE668" s="190"/>
    </row>
    <row r="669" spans="1:31" ht="26.25" customHeight="1">
      <c r="A669" s="190"/>
      <c r="B669" s="190"/>
      <c r="C669" s="190"/>
      <c r="D669" s="190"/>
      <c r="E669" s="190"/>
      <c r="F669" s="190"/>
      <c r="G669" s="190"/>
      <c r="H669" s="190"/>
      <c r="I669" s="190"/>
      <c r="J669" s="190"/>
      <c r="K669" s="190"/>
      <c r="L669" s="190"/>
      <c r="M669" s="190"/>
      <c r="N669" s="190"/>
      <c r="O669" s="190"/>
      <c r="P669" s="190"/>
      <c r="Q669" s="190"/>
      <c r="R669" s="190"/>
      <c r="S669" s="190"/>
      <c r="T669" s="190"/>
      <c r="U669" s="190"/>
      <c r="V669" s="190"/>
      <c r="W669" s="190"/>
      <c r="X669" s="190"/>
      <c r="Y669" s="190"/>
      <c r="Z669" s="190"/>
      <c r="AA669" s="190"/>
      <c r="AB669" s="190"/>
      <c r="AC669" s="190"/>
      <c r="AD669" s="190"/>
      <c r="AE669" s="190"/>
    </row>
    <row r="670" spans="1:31" ht="26.25" customHeight="1">
      <c r="A670" s="190"/>
      <c r="B670" s="190"/>
      <c r="C670" s="190"/>
      <c r="D670" s="190"/>
      <c r="E670" s="190"/>
      <c r="F670" s="190"/>
      <c r="G670" s="190"/>
      <c r="H670" s="190"/>
      <c r="I670" s="190"/>
      <c r="J670" s="190"/>
      <c r="K670" s="190"/>
      <c r="L670" s="190"/>
      <c r="M670" s="190"/>
      <c r="N670" s="190"/>
      <c r="O670" s="190"/>
      <c r="P670" s="190"/>
      <c r="Q670" s="190"/>
      <c r="R670" s="190"/>
      <c r="S670" s="190"/>
      <c r="T670" s="190"/>
      <c r="U670" s="190"/>
      <c r="V670" s="190"/>
      <c r="W670" s="190"/>
      <c r="X670" s="190"/>
      <c r="Y670" s="190"/>
      <c r="Z670" s="190"/>
      <c r="AA670" s="190"/>
      <c r="AB670" s="190"/>
      <c r="AC670" s="190"/>
      <c r="AD670" s="190"/>
      <c r="AE670" s="190"/>
    </row>
    <row r="671" spans="1:31" ht="26.25" customHeight="1">
      <c r="A671" s="190"/>
      <c r="B671" s="190"/>
      <c r="C671" s="190"/>
      <c r="D671" s="190"/>
      <c r="E671" s="190"/>
      <c r="F671" s="190"/>
      <c r="G671" s="190"/>
      <c r="H671" s="190"/>
      <c r="I671" s="190"/>
      <c r="J671" s="190"/>
      <c r="K671" s="190"/>
      <c r="L671" s="190"/>
      <c r="M671" s="190"/>
      <c r="N671" s="190"/>
      <c r="O671" s="190"/>
      <c r="P671" s="190"/>
      <c r="Q671" s="190"/>
      <c r="R671" s="190"/>
      <c r="S671" s="190"/>
      <c r="T671" s="190"/>
      <c r="U671" s="190"/>
      <c r="V671" s="190"/>
      <c r="W671" s="190"/>
      <c r="X671" s="190"/>
      <c r="Y671" s="190"/>
      <c r="Z671" s="190"/>
      <c r="AA671" s="190"/>
      <c r="AB671" s="190"/>
      <c r="AC671" s="190"/>
      <c r="AD671" s="190"/>
      <c r="AE671" s="190"/>
    </row>
    <row r="672" spans="1:31" ht="26.25" customHeight="1">
      <c r="A672" s="190"/>
      <c r="B672" s="190"/>
      <c r="C672" s="190"/>
      <c r="D672" s="190"/>
      <c r="E672" s="190"/>
      <c r="F672" s="190"/>
      <c r="G672" s="190"/>
      <c r="H672" s="190"/>
      <c r="I672" s="190"/>
      <c r="J672" s="190"/>
      <c r="K672" s="190"/>
      <c r="L672" s="190"/>
      <c r="M672" s="190"/>
      <c r="N672" s="190"/>
      <c r="O672" s="190"/>
      <c r="P672" s="190"/>
      <c r="Q672" s="190"/>
      <c r="R672" s="190"/>
      <c r="S672" s="190"/>
      <c r="T672" s="190"/>
      <c r="U672" s="190"/>
      <c r="V672" s="190"/>
      <c r="W672" s="190"/>
      <c r="X672" s="190"/>
      <c r="Y672" s="190"/>
      <c r="Z672" s="190"/>
      <c r="AA672" s="190"/>
      <c r="AB672" s="190"/>
      <c r="AC672" s="190"/>
      <c r="AD672" s="190"/>
      <c r="AE672" s="190"/>
    </row>
    <row r="673" spans="1:31" ht="26.25" customHeight="1">
      <c r="A673" s="190"/>
      <c r="B673" s="190"/>
      <c r="C673" s="190"/>
      <c r="D673" s="190"/>
      <c r="E673" s="190"/>
      <c r="F673" s="190"/>
      <c r="G673" s="190"/>
      <c r="H673" s="190"/>
      <c r="I673" s="190"/>
      <c r="J673" s="190"/>
      <c r="K673" s="190"/>
      <c r="L673" s="190"/>
      <c r="M673" s="190"/>
      <c r="N673" s="190"/>
      <c r="O673" s="190"/>
      <c r="P673" s="190"/>
      <c r="Q673" s="190"/>
      <c r="R673" s="190"/>
      <c r="S673" s="190"/>
      <c r="T673" s="190"/>
      <c r="U673" s="190"/>
      <c r="V673" s="190"/>
      <c r="W673" s="190"/>
      <c r="X673" s="190"/>
      <c r="Y673" s="190"/>
      <c r="Z673" s="190"/>
      <c r="AA673" s="190"/>
      <c r="AB673" s="190"/>
      <c r="AC673" s="190"/>
      <c r="AD673" s="190"/>
      <c r="AE673" s="190"/>
    </row>
    <row r="674" spans="1:31" ht="26.25" customHeight="1">
      <c r="A674" s="190"/>
      <c r="B674" s="190"/>
      <c r="C674" s="190"/>
      <c r="D674" s="190"/>
      <c r="E674" s="190"/>
      <c r="F674" s="190"/>
      <c r="G674" s="190"/>
      <c r="H674" s="190"/>
      <c r="I674" s="190"/>
      <c r="J674" s="190"/>
      <c r="K674" s="190"/>
      <c r="L674" s="190"/>
      <c r="M674" s="190"/>
      <c r="N674" s="190"/>
      <c r="O674" s="190"/>
      <c r="P674" s="190"/>
      <c r="Q674" s="190"/>
      <c r="R674" s="190"/>
      <c r="S674" s="190"/>
      <c r="T674" s="190"/>
      <c r="U674" s="190"/>
      <c r="V674" s="190"/>
      <c r="W674" s="190"/>
      <c r="X674" s="190"/>
      <c r="Y674" s="190"/>
      <c r="Z674" s="190"/>
      <c r="AA674" s="190"/>
      <c r="AB674" s="190"/>
      <c r="AC674" s="190"/>
      <c r="AD674" s="190"/>
      <c r="AE674" s="190"/>
    </row>
    <row r="675" spans="1:31" ht="26.25" customHeight="1">
      <c r="A675" s="190"/>
      <c r="B675" s="190"/>
      <c r="C675" s="190"/>
      <c r="D675" s="190"/>
      <c r="E675" s="190"/>
      <c r="F675" s="190"/>
      <c r="G675" s="190"/>
      <c r="H675" s="190"/>
      <c r="I675" s="190"/>
      <c r="J675" s="190"/>
      <c r="K675" s="190"/>
      <c r="L675" s="190"/>
      <c r="M675" s="190"/>
      <c r="N675" s="190"/>
      <c r="O675" s="190"/>
      <c r="P675" s="190"/>
      <c r="Q675" s="190"/>
      <c r="R675" s="190"/>
      <c r="S675" s="190"/>
      <c r="T675" s="190"/>
      <c r="U675" s="190"/>
      <c r="V675" s="190"/>
      <c r="W675" s="190"/>
      <c r="X675" s="190"/>
      <c r="Y675" s="190"/>
      <c r="Z675" s="190"/>
      <c r="AA675" s="190"/>
      <c r="AB675" s="190"/>
      <c r="AC675" s="190"/>
      <c r="AD675" s="190"/>
      <c r="AE675" s="190"/>
    </row>
    <row r="676" spans="1:31" ht="26.25" customHeight="1">
      <c r="A676" s="190"/>
      <c r="B676" s="190"/>
      <c r="C676" s="190"/>
      <c r="D676" s="190"/>
      <c r="E676" s="190"/>
      <c r="F676" s="190"/>
      <c r="G676" s="190"/>
      <c r="H676" s="190"/>
      <c r="I676" s="190"/>
      <c r="J676" s="190"/>
      <c r="K676" s="190"/>
      <c r="L676" s="190"/>
      <c r="M676" s="190"/>
      <c r="N676" s="190"/>
      <c r="O676" s="190"/>
      <c r="P676" s="190"/>
      <c r="Q676" s="190"/>
      <c r="R676" s="190"/>
      <c r="S676" s="190"/>
      <c r="T676" s="190"/>
      <c r="U676" s="190"/>
      <c r="V676" s="190"/>
      <c r="W676" s="190"/>
      <c r="X676" s="190"/>
      <c r="Y676" s="190"/>
      <c r="Z676" s="190"/>
      <c r="AA676" s="190"/>
      <c r="AB676" s="190"/>
      <c r="AC676" s="190"/>
      <c r="AD676" s="190"/>
      <c r="AE676" s="190"/>
    </row>
    <row r="677" spans="1:31" ht="26.25" customHeight="1">
      <c r="A677" s="190"/>
      <c r="B677" s="190"/>
      <c r="C677" s="190"/>
      <c r="D677" s="190"/>
      <c r="E677" s="190"/>
      <c r="F677" s="190"/>
      <c r="G677" s="190"/>
      <c r="H677" s="190"/>
      <c r="I677" s="190"/>
      <c r="J677" s="190"/>
      <c r="K677" s="190"/>
      <c r="L677" s="190"/>
      <c r="M677" s="190"/>
      <c r="N677" s="190"/>
      <c r="O677" s="190"/>
      <c r="P677" s="190"/>
      <c r="Q677" s="190"/>
      <c r="R677" s="190"/>
      <c r="S677" s="190"/>
      <c r="T677" s="190"/>
      <c r="U677" s="190"/>
      <c r="V677" s="190"/>
      <c r="W677" s="190"/>
      <c r="X677" s="190"/>
      <c r="Y677" s="190"/>
      <c r="Z677" s="190"/>
      <c r="AA677" s="190"/>
      <c r="AB677" s="190"/>
      <c r="AC677" s="190"/>
      <c r="AD677" s="190"/>
      <c r="AE677" s="190"/>
    </row>
    <row r="678" spans="1:31" ht="26.25" customHeight="1">
      <c r="A678" s="190"/>
      <c r="B678" s="190"/>
      <c r="C678" s="190"/>
      <c r="D678" s="190"/>
      <c r="E678" s="190"/>
      <c r="F678" s="190"/>
      <c r="G678" s="190"/>
      <c r="H678" s="190"/>
      <c r="I678" s="190"/>
      <c r="J678" s="190"/>
      <c r="K678" s="190"/>
      <c r="L678" s="190"/>
      <c r="M678" s="190"/>
      <c r="N678" s="190"/>
      <c r="O678" s="190"/>
      <c r="P678" s="190"/>
      <c r="Q678" s="190"/>
      <c r="R678" s="190"/>
      <c r="S678" s="190"/>
      <c r="T678" s="190"/>
      <c r="U678" s="190"/>
      <c r="V678" s="190"/>
      <c r="W678" s="190"/>
      <c r="X678" s="190"/>
      <c r="Y678" s="190"/>
      <c r="Z678" s="190"/>
      <c r="AA678" s="190"/>
      <c r="AB678" s="190"/>
      <c r="AC678" s="190"/>
      <c r="AD678" s="190"/>
      <c r="AE678" s="190"/>
    </row>
    <row r="679" spans="1:31" ht="26.25" customHeight="1">
      <c r="A679" s="190"/>
      <c r="B679" s="190"/>
      <c r="C679" s="190"/>
      <c r="D679" s="190"/>
      <c r="E679" s="190"/>
      <c r="F679" s="190"/>
      <c r="G679" s="190"/>
      <c r="H679" s="190"/>
      <c r="I679" s="190"/>
      <c r="J679" s="190"/>
      <c r="K679" s="190"/>
      <c r="L679" s="190"/>
      <c r="M679" s="190"/>
      <c r="N679" s="190"/>
      <c r="O679" s="190"/>
      <c r="P679" s="190"/>
      <c r="Q679" s="190"/>
      <c r="R679" s="190"/>
      <c r="S679" s="190"/>
      <c r="T679" s="190"/>
      <c r="U679" s="190"/>
      <c r="V679" s="190"/>
      <c r="W679" s="190"/>
      <c r="X679" s="190"/>
      <c r="Y679" s="190"/>
      <c r="Z679" s="190"/>
      <c r="AA679" s="190"/>
      <c r="AB679" s="190"/>
      <c r="AC679" s="190"/>
      <c r="AD679" s="190"/>
      <c r="AE679" s="190"/>
    </row>
    <row r="680" spans="1:31" ht="26.25" customHeight="1">
      <c r="A680" s="190"/>
      <c r="B680" s="190"/>
      <c r="C680" s="190"/>
      <c r="D680" s="190"/>
      <c r="E680" s="190"/>
      <c r="F680" s="190"/>
      <c r="G680" s="190"/>
      <c r="H680" s="190"/>
      <c r="I680" s="190"/>
      <c r="J680" s="190"/>
      <c r="K680" s="190"/>
      <c r="L680" s="190"/>
      <c r="M680" s="190"/>
      <c r="N680" s="190"/>
      <c r="O680" s="190"/>
      <c r="P680" s="190"/>
      <c r="Q680" s="190"/>
      <c r="R680" s="190"/>
      <c r="S680" s="190"/>
      <c r="T680" s="190"/>
      <c r="U680" s="190"/>
      <c r="V680" s="190"/>
      <c r="W680" s="190"/>
      <c r="X680" s="190"/>
      <c r="Y680" s="190"/>
      <c r="Z680" s="190"/>
      <c r="AA680" s="190"/>
      <c r="AB680" s="190"/>
      <c r="AC680" s="190"/>
      <c r="AD680" s="190"/>
      <c r="AE680" s="190"/>
    </row>
    <row r="681" spans="1:31" ht="26.25" customHeight="1">
      <c r="A681" s="190"/>
      <c r="B681" s="190"/>
      <c r="C681" s="190"/>
      <c r="D681" s="190"/>
      <c r="E681" s="190"/>
      <c r="F681" s="190"/>
      <c r="G681" s="190"/>
      <c r="H681" s="190"/>
      <c r="I681" s="190"/>
      <c r="J681" s="190"/>
      <c r="K681" s="190"/>
      <c r="L681" s="190"/>
      <c r="M681" s="190"/>
      <c r="N681" s="190"/>
      <c r="O681" s="190"/>
      <c r="P681" s="190"/>
      <c r="Q681" s="190"/>
      <c r="R681" s="190"/>
      <c r="S681" s="190"/>
      <c r="T681" s="190"/>
      <c r="U681" s="190"/>
      <c r="V681" s="190"/>
      <c r="W681" s="190"/>
      <c r="X681" s="190"/>
      <c r="Y681" s="190"/>
      <c r="Z681" s="190"/>
      <c r="AA681" s="190"/>
      <c r="AB681" s="190"/>
      <c r="AC681" s="190"/>
      <c r="AD681" s="190"/>
      <c r="AE681" s="190"/>
    </row>
    <row r="682" spans="1:31" ht="26.25" customHeight="1">
      <c r="A682" s="190"/>
      <c r="B682" s="190"/>
      <c r="C682" s="190"/>
      <c r="D682" s="190"/>
      <c r="E682" s="190"/>
      <c r="F682" s="190"/>
      <c r="G682" s="190"/>
      <c r="H682" s="190"/>
      <c r="I682" s="190"/>
      <c r="J682" s="190"/>
      <c r="K682" s="190"/>
      <c r="L682" s="190"/>
      <c r="M682" s="190"/>
      <c r="N682" s="190"/>
      <c r="O682" s="190"/>
      <c r="P682" s="190"/>
      <c r="Q682" s="190"/>
      <c r="R682" s="190"/>
      <c r="S682" s="190"/>
      <c r="T682" s="190"/>
      <c r="U682" s="190"/>
      <c r="V682" s="190"/>
      <c r="W682" s="190"/>
      <c r="X682" s="190"/>
      <c r="Y682" s="190"/>
      <c r="Z682" s="190"/>
      <c r="AA682" s="190"/>
      <c r="AB682" s="190"/>
      <c r="AC682" s="190"/>
      <c r="AD682" s="190"/>
      <c r="AE682" s="190"/>
    </row>
    <row r="683" spans="1:31" ht="26.25" customHeight="1">
      <c r="A683" s="190"/>
      <c r="B683" s="190"/>
      <c r="C683" s="190"/>
      <c r="D683" s="190"/>
      <c r="E683" s="190"/>
      <c r="F683" s="190"/>
      <c r="G683" s="190"/>
      <c r="H683" s="190"/>
      <c r="I683" s="190"/>
      <c r="J683" s="190"/>
      <c r="K683" s="190"/>
      <c r="L683" s="190"/>
      <c r="M683" s="190"/>
      <c r="N683" s="190"/>
      <c r="O683" s="190"/>
      <c r="P683" s="190"/>
      <c r="Q683" s="190"/>
      <c r="R683" s="190"/>
      <c r="S683" s="190"/>
      <c r="T683" s="190"/>
      <c r="U683" s="190"/>
      <c r="V683" s="190"/>
      <c r="W683" s="190"/>
      <c r="X683" s="190"/>
      <c r="Y683" s="190"/>
      <c r="Z683" s="190"/>
      <c r="AA683" s="190"/>
      <c r="AB683" s="190"/>
      <c r="AC683" s="190"/>
      <c r="AD683" s="190"/>
      <c r="AE683" s="190"/>
    </row>
    <row r="684" spans="1:31" ht="26.25" customHeight="1">
      <c r="A684" s="190"/>
      <c r="B684" s="190"/>
      <c r="C684" s="190"/>
      <c r="D684" s="190"/>
      <c r="E684" s="190"/>
      <c r="F684" s="190"/>
      <c r="G684" s="190"/>
      <c r="H684" s="190"/>
      <c r="I684" s="190"/>
      <c r="J684" s="190"/>
      <c r="K684" s="190"/>
      <c r="L684" s="190"/>
      <c r="M684" s="190"/>
      <c r="N684" s="190"/>
      <c r="O684" s="190"/>
      <c r="P684" s="190"/>
      <c r="Q684" s="190"/>
      <c r="R684" s="190"/>
      <c r="S684" s="190"/>
      <c r="T684" s="190"/>
      <c r="U684" s="190"/>
      <c r="V684" s="190"/>
      <c r="W684" s="190"/>
      <c r="X684" s="190"/>
      <c r="Y684" s="190"/>
      <c r="Z684" s="190"/>
      <c r="AA684" s="190"/>
      <c r="AB684" s="190"/>
      <c r="AC684" s="190"/>
      <c r="AD684" s="190"/>
      <c r="AE684" s="190"/>
    </row>
    <row r="685" spans="1:31" ht="26.25" customHeight="1">
      <c r="A685" s="190"/>
      <c r="B685" s="190"/>
      <c r="C685" s="190"/>
      <c r="D685" s="190"/>
      <c r="E685" s="190"/>
      <c r="F685" s="190"/>
      <c r="G685" s="190"/>
      <c r="H685" s="190"/>
      <c r="I685" s="190"/>
      <c r="J685" s="190"/>
      <c r="K685" s="190"/>
      <c r="L685" s="190"/>
      <c r="M685" s="190"/>
      <c r="N685" s="190"/>
      <c r="O685" s="190"/>
      <c r="P685" s="190"/>
      <c r="Q685" s="190"/>
      <c r="R685" s="190"/>
      <c r="S685" s="190"/>
      <c r="T685" s="190"/>
      <c r="U685" s="190"/>
      <c r="V685" s="190"/>
      <c r="W685" s="190"/>
      <c r="X685" s="190"/>
      <c r="Y685" s="190"/>
      <c r="Z685" s="190"/>
      <c r="AA685" s="190"/>
      <c r="AB685" s="190"/>
      <c r="AC685" s="190"/>
      <c r="AD685" s="190"/>
      <c r="AE685" s="190"/>
    </row>
    <row r="686" spans="1:31" ht="26.25" customHeight="1">
      <c r="A686" s="190"/>
      <c r="B686" s="190"/>
      <c r="C686" s="190"/>
      <c r="D686" s="190"/>
      <c r="E686" s="190"/>
      <c r="F686" s="190"/>
      <c r="G686" s="190"/>
      <c r="H686" s="190"/>
      <c r="I686" s="190"/>
      <c r="J686" s="190"/>
      <c r="K686" s="190"/>
      <c r="L686" s="190"/>
      <c r="M686" s="190"/>
      <c r="N686" s="190"/>
      <c r="O686" s="190"/>
      <c r="P686" s="190"/>
      <c r="Q686" s="190"/>
      <c r="R686" s="190"/>
      <c r="S686" s="190"/>
      <c r="T686" s="190"/>
      <c r="U686" s="190"/>
      <c r="V686" s="190"/>
      <c r="W686" s="190"/>
      <c r="X686" s="190"/>
      <c r="Y686" s="190"/>
      <c r="Z686" s="190"/>
      <c r="AA686" s="190"/>
      <c r="AB686" s="190"/>
      <c r="AC686" s="190"/>
      <c r="AD686" s="190"/>
      <c r="AE686" s="190"/>
    </row>
    <row r="687" spans="1:31" ht="26.25" customHeight="1">
      <c r="A687" s="190"/>
      <c r="B687" s="190"/>
      <c r="C687" s="190"/>
      <c r="D687" s="190"/>
      <c r="E687" s="190"/>
      <c r="F687" s="190"/>
      <c r="G687" s="190"/>
      <c r="H687" s="190"/>
      <c r="I687" s="190"/>
      <c r="J687" s="190"/>
      <c r="K687" s="190"/>
      <c r="L687" s="190"/>
      <c r="M687" s="190"/>
      <c r="N687" s="190"/>
      <c r="O687" s="190"/>
      <c r="P687" s="190"/>
      <c r="Q687" s="190"/>
      <c r="R687" s="190"/>
      <c r="S687" s="190"/>
      <c r="T687" s="190"/>
      <c r="U687" s="190"/>
      <c r="V687" s="190"/>
      <c r="W687" s="190"/>
      <c r="X687" s="190"/>
      <c r="Y687" s="190"/>
      <c r="Z687" s="190"/>
      <c r="AA687" s="190"/>
      <c r="AB687" s="190"/>
      <c r="AC687" s="190"/>
      <c r="AD687" s="190"/>
      <c r="AE687" s="190"/>
    </row>
    <row r="688" spans="1:31" ht="26.25" customHeight="1">
      <c r="A688" s="190"/>
      <c r="B688" s="190"/>
      <c r="C688" s="190"/>
      <c r="D688" s="190"/>
      <c r="E688" s="190"/>
      <c r="F688" s="190"/>
      <c r="G688" s="190"/>
      <c r="H688" s="190"/>
      <c r="I688" s="190"/>
      <c r="J688" s="190"/>
      <c r="K688" s="190"/>
      <c r="L688" s="190"/>
      <c r="M688" s="190"/>
      <c r="N688" s="190"/>
      <c r="O688" s="190"/>
      <c r="P688" s="190"/>
      <c r="Q688" s="190"/>
      <c r="R688" s="190"/>
      <c r="S688" s="190"/>
      <c r="T688" s="190"/>
      <c r="U688" s="190"/>
      <c r="V688" s="190"/>
      <c r="W688" s="190"/>
      <c r="X688" s="190"/>
      <c r="Y688" s="190"/>
      <c r="Z688" s="190"/>
      <c r="AA688" s="190"/>
      <c r="AB688" s="190"/>
      <c r="AC688" s="190"/>
      <c r="AD688" s="190"/>
      <c r="AE688" s="190"/>
    </row>
    <row r="689" spans="1:31" ht="26.25" customHeight="1">
      <c r="A689" s="190"/>
      <c r="B689" s="190"/>
      <c r="C689" s="190"/>
      <c r="D689" s="190"/>
      <c r="E689" s="190"/>
      <c r="F689" s="190"/>
      <c r="G689" s="190"/>
      <c r="H689" s="190"/>
      <c r="I689" s="190"/>
      <c r="J689" s="190"/>
      <c r="K689" s="190"/>
      <c r="L689" s="190"/>
      <c r="M689" s="190"/>
      <c r="N689" s="190"/>
      <c r="O689" s="190"/>
      <c r="P689" s="190"/>
      <c r="Q689" s="190"/>
      <c r="R689" s="190"/>
      <c r="S689" s="190"/>
      <c r="T689" s="190"/>
      <c r="U689" s="190"/>
      <c r="V689" s="190"/>
      <c r="W689" s="190"/>
      <c r="X689" s="190"/>
      <c r="Y689" s="190"/>
      <c r="Z689" s="190"/>
      <c r="AA689" s="190"/>
      <c r="AB689" s="190"/>
      <c r="AC689" s="190"/>
      <c r="AD689" s="190"/>
      <c r="AE689" s="190"/>
    </row>
    <row r="690" spans="1:31" ht="26.25" customHeight="1">
      <c r="A690" s="190"/>
      <c r="B690" s="190"/>
      <c r="C690" s="190"/>
      <c r="D690" s="190"/>
      <c r="E690" s="190"/>
      <c r="F690" s="190"/>
      <c r="G690" s="190"/>
      <c r="H690" s="190"/>
      <c r="I690" s="190"/>
      <c r="J690" s="190"/>
      <c r="K690" s="190"/>
      <c r="L690" s="190"/>
      <c r="M690" s="190"/>
      <c r="N690" s="190"/>
      <c r="O690" s="190"/>
      <c r="P690" s="190"/>
      <c r="Q690" s="190"/>
      <c r="R690" s="190"/>
      <c r="S690" s="190"/>
      <c r="T690" s="190"/>
      <c r="U690" s="190"/>
      <c r="V690" s="190"/>
      <c r="W690" s="190"/>
      <c r="X690" s="190"/>
      <c r="Y690" s="190"/>
      <c r="Z690" s="190"/>
      <c r="AA690" s="190"/>
      <c r="AB690" s="190"/>
      <c r="AC690" s="190"/>
      <c r="AD690" s="190"/>
      <c r="AE690" s="190"/>
    </row>
    <row r="691" spans="1:31" ht="26.25" customHeight="1">
      <c r="A691" s="190"/>
      <c r="B691" s="190"/>
      <c r="C691" s="190"/>
      <c r="D691" s="190"/>
      <c r="E691" s="190"/>
      <c r="F691" s="190"/>
      <c r="G691" s="190"/>
      <c r="H691" s="190"/>
      <c r="I691" s="190"/>
      <c r="J691" s="190"/>
      <c r="K691" s="190"/>
      <c r="L691" s="190"/>
      <c r="M691" s="190"/>
      <c r="N691" s="190"/>
      <c r="O691" s="190"/>
      <c r="P691" s="190"/>
      <c r="Q691" s="190"/>
      <c r="R691" s="190"/>
      <c r="S691" s="190"/>
      <c r="T691" s="190"/>
      <c r="U691" s="190"/>
      <c r="V691" s="190"/>
      <c r="W691" s="190"/>
      <c r="X691" s="190"/>
      <c r="Y691" s="190"/>
      <c r="Z691" s="190"/>
      <c r="AA691" s="190"/>
      <c r="AB691" s="190"/>
      <c r="AC691" s="190"/>
      <c r="AD691" s="190"/>
      <c r="AE691" s="190"/>
    </row>
    <row r="692" spans="1:31" ht="26.25" customHeight="1">
      <c r="A692" s="190"/>
      <c r="B692" s="190"/>
      <c r="C692" s="190"/>
      <c r="D692" s="190"/>
      <c r="E692" s="190"/>
      <c r="F692" s="190"/>
      <c r="G692" s="190"/>
      <c r="H692" s="190"/>
      <c r="I692" s="190"/>
      <c r="J692" s="190"/>
      <c r="K692" s="190"/>
      <c r="L692" s="190"/>
      <c r="M692" s="190"/>
      <c r="N692" s="190"/>
      <c r="O692" s="190"/>
      <c r="P692" s="190"/>
      <c r="Q692" s="190"/>
      <c r="R692" s="190"/>
      <c r="S692" s="190"/>
      <c r="T692" s="190"/>
      <c r="U692" s="190"/>
      <c r="V692" s="190"/>
      <c r="W692" s="190"/>
      <c r="X692" s="190"/>
      <c r="Y692" s="190"/>
      <c r="Z692" s="190"/>
      <c r="AA692" s="190"/>
      <c r="AB692" s="190"/>
      <c r="AC692" s="190"/>
      <c r="AD692" s="190"/>
      <c r="AE692" s="190"/>
    </row>
    <row r="693" spans="1:31" ht="26.25" customHeight="1">
      <c r="A693" s="190"/>
      <c r="B693" s="190"/>
      <c r="C693" s="190"/>
      <c r="D693" s="190"/>
      <c r="E693" s="190"/>
      <c r="F693" s="190"/>
      <c r="G693" s="190"/>
      <c r="H693" s="190"/>
      <c r="I693" s="190"/>
      <c r="J693" s="190"/>
      <c r="K693" s="190"/>
      <c r="L693" s="190"/>
      <c r="M693" s="190"/>
      <c r="N693" s="190"/>
      <c r="O693" s="190"/>
      <c r="P693" s="190"/>
      <c r="Q693" s="190"/>
      <c r="R693" s="190"/>
      <c r="S693" s="190"/>
      <c r="T693" s="190"/>
      <c r="U693" s="190"/>
      <c r="V693" s="190"/>
      <c r="W693" s="190"/>
      <c r="X693" s="190"/>
      <c r="Y693" s="190"/>
      <c r="Z693" s="190"/>
      <c r="AA693" s="190"/>
      <c r="AB693" s="190"/>
      <c r="AC693" s="190"/>
      <c r="AD693" s="190"/>
      <c r="AE693" s="190"/>
    </row>
    <row r="694" spans="1:31" ht="26.25" customHeight="1">
      <c r="A694" s="190"/>
      <c r="B694" s="190"/>
      <c r="C694" s="190"/>
      <c r="D694" s="190"/>
      <c r="E694" s="190"/>
      <c r="F694" s="190"/>
      <c r="G694" s="190"/>
      <c r="H694" s="190"/>
      <c r="I694" s="190"/>
      <c r="J694" s="190"/>
      <c r="K694" s="190"/>
      <c r="L694" s="190"/>
      <c r="M694" s="190"/>
      <c r="N694" s="190"/>
      <c r="O694" s="190"/>
      <c r="P694" s="190"/>
      <c r="Q694" s="190"/>
      <c r="R694" s="190"/>
      <c r="S694" s="190"/>
      <c r="T694" s="190"/>
      <c r="U694" s="190"/>
      <c r="V694" s="190"/>
      <c r="W694" s="190"/>
      <c r="X694" s="190"/>
      <c r="Y694" s="190"/>
      <c r="Z694" s="190"/>
      <c r="AA694" s="190"/>
      <c r="AB694" s="190"/>
      <c r="AC694" s="190"/>
      <c r="AD694" s="190"/>
      <c r="AE694" s="190"/>
    </row>
    <row r="695" spans="1:31" ht="26.25" customHeight="1">
      <c r="A695" s="190"/>
      <c r="B695" s="190"/>
      <c r="C695" s="190"/>
      <c r="D695" s="190"/>
      <c r="E695" s="190"/>
      <c r="F695" s="190"/>
      <c r="G695" s="190"/>
      <c r="H695" s="190"/>
      <c r="I695" s="190"/>
      <c r="J695" s="190"/>
      <c r="K695" s="190"/>
      <c r="L695" s="190"/>
      <c r="M695" s="190"/>
      <c r="N695" s="190"/>
      <c r="O695" s="190"/>
      <c r="P695" s="190"/>
      <c r="Q695" s="190"/>
      <c r="R695" s="190"/>
      <c r="S695" s="190"/>
      <c r="T695" s="190"/>
      <c r="U695" s="190"/>
      <c r="V695" s="190"/>
      <c r="W695" s="190"/>
      <c r="X695" s="190"/>
      <c r="Y695" s="190"/>
      <c r="Z695" s="190"/>
      <c r="AA695" s="190"/>
      <c r="AB695" s="190"/>
      <c r="AC695" s="190"/>
      <c r="AD695" s="190"/>
      <c r="AE695" s="190"/>
    </row>
    <row r="696" spans="1:31" ht="26.25" customHeight="1">
      <c r="A696" s="190"/>
      <c r="B696" s="190"/>
      <c r="C696" s="190"/>
      <c r="D696" s="190"/>
      <c r="E696" s="190"/>
      <c r="F696" s="190"/>
      <c r="G696" s="190"/>
      <c r="H696" s="190"/>
      <c r="I696" s="190"/>
      <c r="J696" s="190"/>
      <c r="K696" s="190"/>
      <c r="L696" s="190"/>
      <c r="M696" s="190"/>
      <c r="N696" s="190"/>
      <c r="O696" s="190"/>
      <c r="P696" s="190"/>
      <c r="Q696" s="190"/>
      <c r="R696" s="190"/>
      <c r="S696" s="190"/>
      <c r="T696" s="190"/>
      <c r="U696" s="190"/>
      <c r="V696" s="190"/>
      <c r="W696" s="190"/>
      <c r="X696" s="190"/>
      <c r="Y696" s="190"/>
      <c r="Z696" s="190"/>
      <c r="AA696" s="190"/>
      <c r="AB696" s="190"/>
      <c r="AC696" s="190"/>
      <c r="AD696" s="190"/>
      <c r="AE696" s="190"/>
    </row>
    <row r="697" spans="1:31" ht="26.25" customHeight="1">
      <c r="A697" s="190"/>
      <c r="B697" s="190"/>
      <c r="C697" s="190"/>
      <c r="D697" s="190"/>
      <c r="E697" s="190"/>
      <c r="F697" s="190"/>
      <c r="G697" s="190"/>
      <c r="H697" s="190"/>
      <c r="I697" s="190"/>
      <c r="J697" s="190"/>
      <c r="K697" s="190"/>
      <c r="L697" s="190"/>
      <c r="M697" s="190"/>
      <c r="N697" s="190"/>
      <c r="O697" s="190"/>
      <c r="P697" s="190"/>
      <c r="Q697" s="190"/>
      <c r="R697" s="190"/>
      <c r="S697" s="190"/>
      <c r="T697" s="190"/>
      <c r="U697" s="190"/>
      <c r="V697" s="190"/>
      <c r="W697" s="190"/>
      <c r="X697" s="190"/>
      <c r="Y697" s="190"/>
      <c r="Z697" s="190"/>
      <c r="AA697" s="190"/>
      <c r="AB697" s="190"/>
      <c r="AC697" s="190"/>
      <c r="AD697" s="190"/>
      <c r="AE697" s="190"/>
    </row>
    <row r="698" spans="1:31" ht="26.25" customHeight="1">
      <c r="A698" s="190"/>
      <c r="B698" s="190"/>
      <c r="C698" s="190"/>
      <c r="D698" s="190"/>
      <c r="E698" s="190"/>
      <c r="F698" s="190"/>
      <c r="G698" s="190"/>
      <c r="H698" s="190"/>
      <c r="I698" s="190"/>
      <c r="J698" s="190"/>
      <c r="K698" s="190"/>
      <c r="L698" s="190"/>
      <c r="M698" s="190"/>
      <c r="N698" s="190"/>
      <c r="O698" s="190"/>
      <c r="P698" s="190"/>
      <c r="Q698" s="190"/>
      <c r="R698" s="190"/>
      <c r="S698" s="190"/>
      <c r="T698" s="190"/>
      <c r="U698" s="190"/>
      <c r="V698" s="190"/>
      <c r="W698" s="190"/>
      <c r="X698" s="190"/>
      <c r="Y698" s="190"/>
      <c r="Z698" s="190"/>
      <c r="AA698" s="190"/>
      <c r="AB698" s="190"/>
      <c r="AC698" s="190"/>
      <c r="AD698" s="190"/>
      <c r="AE698" s="190"/>
    </row>
    <row r="699" spans="1:31" ht="26.25" customHeight="1">
      <c r="A699" s="190"/>
      <c r="B699" s="190"/>
      <c r="C699" s="190"/>
      <c r="D699" s="190"/>
      <c r="E699" s="190"/>
      <c r="F699" s="190"/>
      <c r="G699" s="190"/>
      <c r="H699" s="190"/>
      <c r="I699" s="190"/>
      <c r="J699" s="190"/>
      <c r="K699" s="190"/>
      <c r="L699" s="190"/>
      <c r="M699" s="190"/>
      <c r="N699" s="190"/>
      <c r="O699" s="190"/>
      <c r="P699" s="190"/>
      <c r="Q699" s="190"/>
      <c r="R699" s="190"/>
      <c r="S699" s="190"/>
      <c r="T699" s="190"/>
      <c r="U699" s="190"/>
      <c r="V699" s="190"/>
      <c r="W699" s="190"/>
      <c r="X699" s="190"/>
      <c r="Y699" s="190"/>
      <c r="Z699" s="190"/>
      <c r="AA699" s="190"/>
      <c r="AB699" s="190"/>
      <c r="AC699" s="190"/>
      <c r="AD699" s="190"/>
      <c r="AE699" s="190"/>
    </row>
    <row r="700" spans="1:31" ht="26.25" customHeight="1">
      <c r="A700" s="190"/>
      <c r="B700" s="190"/>
      <c r="C700" s="190"/>
      <c r="D700" s="190"/>
      <c r="E700" s="190"/>
      <c r="F700" s="190"/>
      <c r="G700" s="190"/>
      <c r="H700" s="190"/>
      <c r="I700" s="190"/>
      <c r="J700" s="190"/>
      <c r="K700" s="190"/>
      <c r="L700" s="190"/>
      <c r="M700" s="190"/>
      <c r="N700" s="190"/>
      <c r="O700" s="190"/>
      <c r="P700" s="190"/>
      <c r="Q700" s="190"/>
      <c r="R700" s="190"/>
      <c r="S700" s="190"/>
      <c r="T700" s="190"/>
      <c r="U700" s="190"/>
      <c r="V700" s="190"/>
      <c r="W700" s="190"/>
      <c r="X700" s="190"/>
      <c r="Y700" s="190"/>
      <c r="Z700" s="190"/>
      <c r="AA700" s="190"/>
      <c r="AB700" s="190"/>
      <c r="AC700" s="190"/>
      <c r="AD700" s="190"/>
      <c r="AE700" s="190"/>
    </row>
    <row r="701" spans="1:31" ht="26.25" customHeight="1">
      <c r="A701" s="190"/>
      <c r="B701" s="190"/>
      <c r="C701" s="190"/>
      <c r="D701" s="190"/>
      <c r="E701" s="190"/>
      <c r="F701" s="190"/>
      <c r="G701" s="190"/>
      <c r="H701" s="190"/>
      <c r="I701" s="190"/>
      <c r="J701" s="190"/>
      <c r="K701" s="190"/>
      <c r="L701" s="190"/>
      <c r="M701" s="190"/>
      <c r="N701" s="190"/>
      <c r="O701" s="190"/>
      <c r="P701" s="190"/>
      <c r="Q701" s="190"/>
      <c r="R701" s="190"/>
      <c r="S701" s="190"/>
      <c r="T701" s="190"/>
      <c r="U701" s="190"/>
      <c r="V701" s="190"/>
      <c r="W701" s="190"/>
      <c r="X701" s="190"/>
      <c r="Y701" s="190"/>
      <c r="Z701" s="190"/>
      <c r="AA701" s="190"/>
      <c r="AB701" s="190"/>
      <c r="AC701" s="190"/>
      <c r="AD701" s="190"/>
      <c r="AE701" s="190"/>
    </row>
    <row r="702" spans="1:31" ht="26.25" customHeight="1">
      <c r="A702" s="190"/>
      <c r="B702" s="190"/>
      <c r="C702" s="190"/>
      <c r="D702" s="190"/>
      <c r="E702" s="190"/>
      <c r="F702" s="190"/>
      <c r="G702" s="190"/>
      <c r="H702" s="190"/>
      <c r="I702" s="190"/>
      <c r="J702" s="190"/>
      <c r="K702" s="190"/>
      <c r="L702" s="190"/>
      <c r="M702" s="190"/>
      <c r="N702" s="190"/>
      <c r="O702" s="190"/>
      <c r="P702" s="190"/>
      <c r="Q702" s="190"/>
      <c r="R702" s="190"/>
      <c r="S702" s="190"/>
      <c r="T702" s="190"/>
      <c r="U702" s="190"/>
      <c r="V702" s="190"/>
      <c r="W702" s="190"/>
      <c r="X702" s="190"/>
      <c r="Y702" s="190"/>
      <c r="Z702" s="190"/>
      <c r="AA702" s="190"/>
      <c r="AB702" s="190"/>
      <c r="AC702" s="190"/>
      <c r="AD702" s="190"/>
      <c r="AE702" s="190"/>
    </row>
    <row r="703" spans="1:31" ht="26.25" customHeight="1">
      <c r="A703" s="190"/>
      <c r="B703" s="190"/>
      <c r="C703" s="190"/>
      <c r="D703" s="190"/>
      <c r="E703" s="190"/>
      <c r="F703" s="190"/>
      <c r="G703" s="190"/>
      <c r="H703" s="190"/>
      <c r="I703" s="190"/>
      <c r="J703" s="190"/>
      <c r="K703" s="190"/>
      <c r="L703" s="190"/>
      <c r="M703" s="190"/>
      <c r="N703" s="190"/>
      <c r="O703" s="190"/>
      <c r="P703" s="190"/>
      <c r="Q703" s="190"/>
      <c r="R703" s="190"/>
      <c r="S703" s="190"/>
      <c r="T703" s="190"/>
      <c r="U703" s="190"/>
      <c r="V703" s="190"/>
      <c r="W703" s="190"/>
      <c r="X703" s="190"/>
      <c r="Y703" s="190"/>
      <c r="Z703" s="190"/>
      <c r="AA703" s="190"/>
      <c r="AB703" s="190"/>
      <c r="AC703" s="190"/>
      <c r="AD703" s="190"/>
      <c r="AE703" s="190"/>
    </row>
    <row r="704" spans="1:31" ht="26.25" customHeight="1">
      <c r="A704" s="190"/>
      <c r="B704" s="190"/>
      <c r="C704" s="190"/>
      <c r="D704" s="190"/>
      <c r="E704" s="190"/>
      <c r="F704" s="190"/>
      <c r="G704" s="190"/>
      <c r="H704" s="190"/>
      <c r="I704" s="190"/>
      <c r="J704" s="190"/>
      <c r="K704" s="190"/>
      <c r="L704" s="190"/>
      <c r="M704" s="190"/>
      <c r="N704" s="190"/>
      <c r="O704" s="190"/>
      <c r="P704" s="190"/>
      <c r="Q704" s="190"/>
      <c r="R704" s="190"/>
      <c r="S704" s="190"/>
      <c r="T704" s="190"/>
      <c r="U704" s="190"/>
      <c r="V704" s="190"/>
      <c r="W704" s="190"/>
      <c r="X704" s="190"/>
      <c r="Y704" s="190"/>
      <c r="Z704" s="190"/>
      <c r="AA704" s="190"/>
      <c r="AB704" s="190"/>
      <c r="AC704" s="190"/>
      <c r="AD704" s="190"/>
      <c r="AE704" s="190"/>
    </row>
    <row r="705" spans="1:31" ht="26.25" customHeight="1">
      <c r="A705" s="190"/>
      <c r="B705" s="190"/>
      <c r="C705" s="190"/>
      <c r="D705" s="190"/>
      <c r="E705" s="190"/>
      <c r="F705" s="190"/>
      <c r="G705" s="190"/>
      <c r="H705" s="190"/>
      <c r="I705" s="190"/>
      <c r="J705" s="190"/>
      <c r="K705" s="190"/>
      <c r="L705" s="190"/>
      <c r="M705" s="190"/>
      <c r="N705" s="190"/>
      <c r="O705" s="190"/>
      <c r="P705" s="190"/>
      <c r="Q705" s="190"/>
      <c r="R705" s="190"/>
      <c r="S705" s="190"/>
      <c r="T705" s="190"/>
      <c r="U705" s="190"/>
      <c r="V705" s="190"/>
      <c r="W705" s="190"/>
      <c r="X705" s="190"/>
      <c r="Y705" s="190"/>
      <c r="Z705" s="190"/>
      <c r="AA705" s="190"/>
      <c r="AB705" s="190"/>
      <c r="AC705" s="190"/>
      <c r="AD705" s="190"/>
      <c r="AE705" s="190"/>
    </row>
    <row r="706" spans="1:31" ht="26.25" customHeight="1">
      <c r="A706" s="190"/>
      <c r="B706" s="190"/>
      <c r="C706" s="190"/>
      <c r="D706" s="190"/>
      <c r="E706" s="190"/>
      <c r="F706" s="190"/>
      <c r="G706" s="190"/>
      <c r="H706" s="190"/>
      <c r="I706" s="190"/>
      <c r="J706" s="190"/>
      <c r="K706" s="190"/>
      <c r="L706" s="190"/>
      <c r="M706" s="190"/>
      <c r="N706" s="190"/>
      <c r="O706" s="190"/>
      <c r="P706" s="190"/>
      <c r="Q706" s="190"/>
      <c r="R706" s="190"/>
      <c r="S706" s="190"/>
      <c r="T706" s="190"/>
      <c r="U706" s="190"/>
      <c r="V706" s="190"/>
      <c r="W706" s="190"/>
      <c r="X706" s="190"/>
      <c r="Y706" s="190"/>
      <c r="Z706" s="190"/>
      <c r="AA706" s="190"/>
      <c r="AB706" s="190"/>
      <c r="AC706" s="190"/>
      <c r="AD706" s="190"/>
      <c r="AE706" s="190"/>
    </row>
    <row r="707" spans="1:31" ht="26.25" customHeight="1">
      <c r="A707" s="190"/>
      <c r="B707" s="190"/>
      <c r="C707" s="190"/>
      <c r="D707" s="190"/>
      <c r="E707" s="190"/>
      <c r="F707" s="190"/>
      <c r="G707" s="190"/>
      <c r="H707" s="190"/>
      <c r="I707" s="190"/>
      <c r="J707" s="190"/>
      <c r="K707" s="190"/>
      <c r="L707" s="190"/>
      <c r="M707" s="190"/>
      <c r="N707" s="190"/>
      <c r="O707" s="190"/>
      <c r="P707" s="190"/>
      <c r="Q707" s="190"/>
      <c r="R707" s="190"/>
      <c r="S707" s="190"/>
      <c r="T707" s="190"/>
      <c r="U707" s="190"/>
      <c r="V707" s="190"/>
      <c r="W707" s="190"/>
      <c r="X707" s="190"/>
      <c r="Y707" s="190"/>
      <c r="Z707" s="190"/>
      <c r="AA707" s="190"/>
      <c r="AB707" s="190"/>
      <c r="AC707" s="190"/>
      <c r="AD707" s="190"/>
      <c r="AE707" s="190"/>
    </row>
    <row r="708" spans="1:31" ht="26.25" customHeight="1">
      <c r="A708" s="190"/>
      <c r="B708" s="190"/>
      <c r="C708" s="190"/>
      <c r="D708" s="190"/>
      <c r="E708" s="190"/>
      <c r="F708" s="190"/>
      <c r="G708" s="190"/>
      <c r="H708" s="190"/>
      <c r="I708" s="190"/>
      <c r="J708" s="190"/>
      <c r="K708" s="190"/>
      <c r="L708" s="190"/>
      <c r="M708" s="190"/>
      <c r="N708" s="190"/>
      <c r="O708" s="190"/>
      <c r="P708" s="190"/>
      <c r="Q708" s="190"/>
      <c r="R708" s="190"/>
      <c r="S708" s="190"/>
      <c r="T708" s="190"/>
      <c r="U708" s="190"/>
      <c r="V708" s="190"/>
      <c r="W708" s="190"/>
      <c r="X708" s="190"/>
      <c r="Y708" s="190"/>
      <c r="Z708" s="190"/>
      <c r="AA708" s="190"/>
      <c r="AB708" s="190"/>
      <c r="AC708" s="190"/>
      <c r="AD708" s="190"/>
      <c r="AE708" s="190"/>
    </row>
    <row r="709" spans="1:31" ht="26.25" customHeight="1">
      <c r="A709" s="190"/>
      <c r="B709" s="190"/>
      <c r="C709" s="190"/>
      <c r="D709" s="190"/>
      <c r="E709" s="190"/>
      <c r="F709" s="190"/>
      <c r="G709" s="190"/>
      <c r="H709" s="190"/>
      <c r="I709" s="190"/>
      <c r="J709" s="190"/>
      <c r="K709" s="190"/>
      <c r="L709" s="190"/>
      <c r="M709" s="190"/>
      <c r="N709" s="190"/>
      <c r="O709" s="190"/>
      <c r="P709" s="190"/>
      <c r="Q709" s="190"/>
      <c r="R709" s="190"/>
      <c r="S709" s="190"/>
      <c r="T709" s="190"/>
      <c r="U709" s="190"/>
      <c r="V709" s="190"/>
      <c r="W709" s="190"/>
      <c r="X709" s="190"/>
      <c r="Y709" s="190"/>
      <c r="Z709" s="190"/>
      <c r="AA709" s="190"/>
      <c r="AB709" s="190"/>
      <c r="AC709" s="190"/>
      <c r="AD709" s="190"/>
      <c r="AE709" s="190"/>
    </row>
    <row r="710" spans="1:31" ht="26.25" customHeight="1">
      <c r="A710" s="190"/>
      <c r="B710" s="190"/>
      <c r="C710" s="190"/>
      <c r="D710" s="190"/>
      <c r="E710" s="190"/>
      <c r="F710" s="190"/>
      <c r="G710" s="190"/>
      <c r="H710" s="190"/>
      <c r="I710" s="190"/>
      <c r="J710" s="190"/>
      <c r="K710" s="190"/>
      <c r="L710" s="190"/>
      <c r="M710" s="190"/>
      <c r="N710" s="190"/>
      <c r="O710" s="190"/>
      <c r="P710" s="190"/>
      <c r="Q710" s="190"/>
      <c r="R710" s="190"/>
      <c r="S710" s="190"/>
      <c r="T710" s="190"/>
      <c r="U710" s="190"/>
      <c r="V710" s="190"/>
      <c r="W710" s="190"/>
      <c r="X710" s="190"/>
      <c r="Y710" s="190"/>
      <c r="Z710" s="190"/>
      <c r="AA710" s="190"/>
      <c r="AB710" s="190"/>
      <c r="AC710" s="190"/>
      <c r="AD710" s="190"/>
      <c r="AE710" s="190"/>
    </row>
    <row r="711" spans="1:31" ht="26.25" customHeight="1">
      <c r="A711" s="190"/>
      <c r="B711" s="190"/>
      <c r="C711" s="190"/>
      <c r="D711" s="190"/>
      <c r="E711" s="190"/>
      <c r="F711" s="190"/>
      <c r="G711" s="190"/>
      <c r="H711" s="190"/>
      <c r="I711" s="190"/>
      <c r="J711" s="190"/>
      <c r="K711" s="190"/>
      <c r="L711" s="190"/>
      <c r="M711" s="190"/>
      <c r="N711" s="190"/>
      <c r="O711" s="190"/>
      <c r="P711" s="190"/>
      <c r="Q711" s="190"/>
      <c r="R711" s="190"/>
      <c r="S711" s="190"/>
      <c r="T711" s="190"/>
      <c r="U711" s="190"/>
      <c r="V711" s="190"/>
      <c r="W711" s="190"/>
      <c r="X711" s="190"/>
      <c r="Y711" s="190"/>
      <c r="Z711" s="190"/>
      <c r="AA711" s="190"/>
      <c r="AB711" s="190"/>
      <c r="AC711" s="190"/>
      <c r="AD711" s="190"/>
      <c r="AE711" s="190"/>
    </row>
    <row r="712" spans="1:31" ht="26.25" customHeight="1">
      <c r="A712" s="190"/>
      <c r="B712" s="190"/>
      <c r="C712" s="190"/>
      <c r="D712" s="190"/>
      <c r="E712" s="190"/>
      <c r="F712" s="190"/>
      <c r="G712" s="190"/>
      <c r="H712" s="190"/>
      <c r="I712" s="190"/>
      <c r="J712" s="190"/>
      <c r="K712" s="190"/>
      <c r="L712" s="190"/>
      <c r="M712" s="190"/>
      <c r="N712" s="190"/>
      <c r="O712" s="190"/>
      <c r="P712" s="190"/>
      <c r="Q712" s="190"/>
      <c r="R712" s="190"/>
      <c r="S712" s="190"/>
      <c r="T712" s="190"/>
      <c r="U712" s="190"/>
      <c r="V712" s="190"/>
      <c r="W712" s="190"/>
      <c r="X712" s="190"/>
      <c r="Y712" s="190"/>
      <c r="Z712" s="190"/>
      <c r="AA712" s="190"/>
      <c r="AB712" s="190"/>
      <c r="AC712" s="190"/>
      <c r="AD712" s="190"/>
      <c r="AE712" s="190"/>
    </row>
    <row r="713" spans="1:31" ht="26.25" customHeight="1">
      <c r="A713" s="190"/>
      <c r="B713" s="190"/>
      <c r="C713" s="190"/>
      <c r="D713" s="190"/>
      <c r="E713" s="190"/>
      <c r="F713" s="190"/>
      <c r="G713" s="190"/>
      <c r="H713" s="190"/>
      <c r="I713" s="190"/>
      <c r="J713" s="190"/>
      <c r="K713" s="190"/>
      <c r="L713" s="190"/>
      <c r="M713" s="190"/>
      <c r="N713" s="190"/>
      <c r="O713" s="190"/>
      <c r="P713" s="190"/>
      <c r="Q713" s="190"/>
      <c r="R713" s="190"/>
      <c r="S713" s="190"/>
      <c r="T713" s="190"/>
      <c r="U713" s="190"/>
      <c r="V713" s="190"/>
      <c r="W713" s="190"/>
      <c r="X713" s="190"/>
      <c r="Y713" s="190"/>
      <c r="Z713" s="190"/>
      <c r="AA713" s="190"/>
      <c r="AB713" s="190"/>
      <c r="AC713" s="190"/>
      <c r="AD713" s="190"/>
      <c r="AE713" s="190"/>
    </row>
    <row r="714" spans="1:31" ht="26.25" customHeight="1">
      <c r="A714" s="190"/>
      <c r="B714" s="190"/>
      <c r="C714" s="190"/>
      <c r="D714" s="190"/>
      <c r="E714" s="190"/>
      <c r="F714" s="190"/>
      <c r="G714" s="190"/>
      <c r="H714" s="190"/>
      <c r="I714" s="190"/>
      <c r="J714" s="190"/>
      <c r="K714" s="190"/>
      <c r="L714" s="190"/>
      <c r="M714" s="190"/>
      <c r="N714" s="190"/>
      <c r="O714" s="190"/>
      <c r="P714" s="190"/>
      <c r="Q714" s="190"/>
      <c r="R714" s="190"/>
      <c r="S714" s="190"/>
      <c r="T714" s="190"/>
      <c r="U714" s="190"/>
      <c r="V714" s="190"/>
      <c r="W714" s="190"/>
      <c r="X714" s="190"/>
      <c r="Y714" s="190"/>
      <c r="Z714" s="190"/>
      <c r="AA714" s="190"/>
      <c r="AB714" s="190"/>
      <c r="AC714" s="190"/>
      <c r="AD714" s="190"/>
      <c r="AE714" s="190"/>
    </row>
    <row r="715" spans="1:31" ht="26.25" customHeight="1">
      <c r="A715" s="190"/>
      <c r="B715" s="190"/>
      <c r="C715" s="190"/>
      <c r="D715" s="190"/>
      <c r="E715" s="190"/>
      <c r="F715" s="190"/>
      <c r="G715" s="190"/>
      <c r="H715" s="190"/>
      <c r="I715" s="190"/>
      <c r="J715" s="190"/>
      <c r="K715" s="190"/>
      <c r="L715" s="190"/>
      <c r="M715" s="190"/>
      <c r="N715" s="190"/>
      <c r="O715" s="190"/>
      <c r="P715" s="190"/>
      <c r="Q715" s="190"/>
      <c r="R715" s="190"/>
      <c r="S715" s="190"/>
      <c r="T715" s="190"/>
      <c r="U715" s="190"/>
      <c r="V715" s="190"/>
      <c r="W715" s="190"/>
      <c r="X715" s="190"/>
      <c r="Y715" s="190"/>
      <c r="Z715" s="190"/>
      <c r="AA715" s="190"/>
      <c r="AB715" s="190"/>
      <c r="AC715" s="190"/>
      <c r="AD715" s="190"/>
      <c r="AE715" s="190"/>
    </row>
    <row r="716" spans="1:31" ht="26.25" customHeight="1">
      <c r="A716" s="190"/>
      <c r="B716" s="190"/>
      <c r="C716" s="190"/>
      <c r="D716" s="190"/>
      <c r="E716" s="190"/>
      <c r="F716" s="190"/>
      <c r="G716" s="190"/>
      <c r="H716" s="190"/>
      <c r="I716" s="190"/>
      <c r="J716" s="190"/>
      <c r="K716" s="190"/>
      <c r="L716" s="190"/>
      <c r="M716" s="190"/>
      <c r="N716" s="190"/>
      <c r="O716" s="190"/>
      <c r="P716" s="190"/>
      <c r="Q716" s="190"/>
      <c r="R716" s="190"/>
      <c r="S716" s="190"/>
      <c r="T716" s="190"/>
      <c r="U716" s="190"/>
      <c r="V716" s="190"/>
      <c r="W716" s="190"/>
      <c r="X716" s="190"/>
      <c r="Y716" s="190"/>
      <c r="Z716" s="190"/>
      <c r="AA716" s="190"/>
      <c r="AB716" s="190"/>
      <c r="AC716" s="190"/>
      <c r="AD716" s="190"/>
      <c r="AE716" s="190"/>
    </row>
    <row r="717" spans="1:31" ht="26.25" customHeight="1">
      <c r="A717" s="190"/>
      <c r="B717" s="190"/>
      <c r="C717" s="190"/>
      <c r="D717" s="190"/>
      <c r="E717" s="190"/>
      <c r="F717" s="190"/>
      <c r="G717" s="190"/>
      <c r="H717" s="190"/>
      <c r="I717" s="190"/>
      <c r="J717" s="190"/>
      <c r="K717" s="190"/>
      <c r="L717" s="190"/>
      <c r="M717" s="190"/>
      <c r="N717" s="190"/>
      <c r="O717" s="190"/>
      <c r="P717" s="190"/>
      <c r="Q717" s="190"/>
      <c r="R717" s="190"/>
      <c r="S717" s="190"/>
      <c r="T717" s="190"/>
      <c r="U717" s="190"/>
      <c r="V717" s="190"/>
      <c r="W717" s="190"/>
      <c r="X717" s="190"/>
      <c r="Y717" s="190"/>
      <c r="Z717" s="190"/>
      <c r="AA717" s="190"/>
      <c r="AB717" s="190"/>
      <c r="AC717" s="190"/>
      <c r="AD717" s="190"/>
      <c r="AE717" s="190"/>
    </row>
    <row r="718" spans="1:31" ht="26.25" customHeight="1">
      <c r="A718" s="190"/>
      <c r="B718" s="190"/>
      <c r="C718" s="190"/>
      <c r="D718" s="190"/>
      <c r="E718" s="190"/>
      <c r="F718" s="190"/>
      <c r="G718" s="190"/>
      <c r="H718" s="190"/>
      <c r="I718" s="190"/>
      <c r="J718" s="190"/>
      <c r="K718" s="190"/>
      <c r="L718" s="190"/>
      <c r="M718" s="190"/>
      <c r="N718" s="190"/>
      <c r="O718" s="190"/>
      <c r="P718" s="190"/>
      <c r="Q718" s="190"/>
      <c r="R718" s="190"/>
      <c r="S718" s="190"/>
      <c r="T718" s="190"/>
      <c r="U718" s="190"/>
      <c r="V718" s="190"/>
      <c r="W718" s="190"/>
      <c r="X718" s="190"/>
      <c r="Y718" s="190"/>
      <c r="Z718" s="190"/>
      <c r="AA718" s="190"/>
      <c r="AB718" s="190"/>
      <c r="AC718" s="190"/>
      <c r="AD718" s="190"/>
      <c r="AE718" s="190"/>
    </row>
    <row r="719" spans="1:31" ht="26.25" customHeight="1">
      <c r="A719" s="190"/>
      <c r="B719" s="190"/>
      <c r="C719" s="190"/>
      <c r="D719" s="190"/>
      <c r="E719" s="190"/>
      <c r="F719" s="190"/>
      <c r="G719" s="190"/>
      <c r="H719" s="190"/>
      <c r="I719" s="190"/>
      <c r="J719" s="190"/>
      <c r="K719" s="190"/>
      <c r="L719" s="190"/>
      <c r="M719" s="190"/>
      <c r="N719" s="190"/>
      <c r="O719" s="190"/>
      <c r="P719" s="190"/>
      <c r="Q719" s="190"/>
      <c r="R719" s="190"/>
      <c r="S719" s="190"/>
      <c r="T719" s="190"/>
      <c r="U719" s="190"/>
      <c r="V719" s="190"/>
      <c r="W719" s="190"/>
      <c r="X719" s="190"/>
      <c r="Y719" s="190"/>
      <c r="Z719" s="190"/>
      <c r="AA719" s="190"/>
      <c r="AB719" s="190"/>
      <c r="AC719" s="190"/>
      <c r="AD719" s="190"/>
      <c r="AE719" s="190"/>
    </row>
    <row r="720" spans="1:31" ht="26.25" customHeight="1">
      <c r="A720" s="190"/>
      <c r="B720" s="190"/>
      <c r="C720" s="190"/>
      <c r="D720" s="190"/>
      <c r="E720" s="190"/>
      <c r="F720" s="190"/>
      <c r="G720" s="190"/>
      <c r="H720" s="190"/>
      <c r="I720" s="190"/>
      <c r="J720" s="190"/>
      <c r="K720" s="190"/>
      <c r="L720" s="190"/>
      <c r="M720" s="190"/>
      <c r="N720" s="190"/>
      <c r="O720" s="190"/>
      <c r="P720" s="190"/>
      <c r="Q720" s="190"/>
      <c r="R720" s="190"/>
      <c r="S720" s="190"/>
      <c r="T720" s="190"/>
      <c r="U720" s="190"/>
      <c r="V720" s="190"/>
      <c r="W720" s="190"/>
      <c r="X720" s="190"/>
      <c r="Y720" s="190"/>
      <c r="Z720" s="190"/>
      <c r="AA720" s="190"/>
      <c r="AB720" s="190"/>
      <c r="AC720" s="190"/>
      <c r="AD720" s="190"/>
      <c r="AE720" s="190"/>
    </row>
    <row r="721" spans="1:31" ht="26.25" customHeight="1">
      <c r="A721" s="190"/>
      <c r="B721" s="190"/>
      <c r="C721" s="190"/>
      <c r="D721" s="190"/>
      <c r="E721" s="190"/>
      <c r="F721" s="190"/>
      <c r="G721" s="190"/>
      <c r="H721" s="190"/>
      <c r="I721" s="190"/>
      <c r="J721" s="190"/>
      <c r="K721" s="190"/>
      <c r="L721" s="190"/>
      <c r="M721" s="190"/>
      <c r="N721" s="190"/>
      <c r="O721" s="190"/>
      <c r="P721" s="190"/>
      <c r="Q721" s="190"/>
      <c r="R721" s="190"/>
      <c r="S721" s="190"/>
      <c r="T721" s="190"/>
      <c r="U721" s="190"/>
      <c r="V721" s="190"/>
      <c r="W721" s="190"/>
      <c r="X721" s="190"/>
      <c r="Y721" s="190"/>
      <c r="Z721" s="190"/>
      <c r="AA721" s="190"/>
      <c r="AB721" s="190"/>
      <c r="AC721" s="190"/>
      <c r="AD721" s="190"/>
      <c r="AE721" s="190"/>
    </row>
    <row r="722" spans="1:31" ht="26.25" customHeight="1">
      <c r="A722" s="190"/>
      <c r="B722" s="190"/>
      <c r="C722" s="190"/>
      <c r="D722" s="190"/>
      <c r="E722" s="190"/>
      <c r="F722" s="190"/>
      <c r="G722" s="190"/>
      <c r="H722" s="190"/>
      <c r="I722" s="190"/>
      <c r="J722" s="190"/>
      <c r="K722" s="190"/>
      <c r="L722" s="190"/>
      <c r="M722" s="190"/>
      <c r="N722" s="190"/>
      <c r="O722" s="190"/>
      <c r="P722" s="190"/>
      <c r="Q722" s="190"/>
      <c r="R722" s="190"/>
      <c r="S722" s="190"/>
      <c r="T722" s="190"/>
      <c r="U722" s="190"/>
      <c r="V722" s="190"/>
      <c r="W722" s="190"/>
      <c r="X722" s="190"/>
      <c r="Y722" s="190"/>
      <c r="Z722" s="190"/>
      <c r="AA722" s="190"/>
      <c r="AB722" s="190"/>
      <c r="AC722" s="190"/>
      <c r="AD722" s="190"/>
      <c r="AE722" s="190"/>
    </row>
    <row r="723" spans="1:31" ht="26.25" customHeight="1">
      <c r="A723" s="190"/>
      <c r="B723" s="190"/>
      <c r="C723" s="190"/>
      <c r="D723" s="190"/>
      <c r="E723" s="190"/>
      <c r="F723" s="190"/>
      <c r="G723" s="190"/>
      <c r="H723" s="190"/>
      <c r="I723" s="190"/>
      <c r="J723" s="190"/>
      <c r="K723" s="190"/>
      <c r="L723" s="190"/>
      <c r="M723" s="190"/>
      <c r="N723" s="190"/>
      <c r="O723" s="190"/>
      <c r="P723" s="190"/>
      <c r="Q723" s="190"/>
      <c r="R723" s="190"/>
      <c r="S723" s="190"/>
      <c r="T723" s="190"/>
      <c r="U723" s="190"/>
      <c r="V723" s="190"/>
      <c r="W723" s="190"/>
      <c r="X723" s="190"/>
      <c r="Y723" s="190"/>
      <c r="Z723" s="190"/>
      <c r="AA723" s="190"/>
      <c r="AB723" s="190"/>
      <c r="AC723" s="190"/>
      <c r="AD723" s="190"/>
      <c r="AE723" s="190"/>
    </row>
    <row r="724" spans="1:31" ht="26.25" customHeight="1">
      <c r="A724" s="190"/>
      <c r="B724" s="190"/>
      <c r="C724" s="190"/>
      <c r="D724" s="190"/>
      <c r="E724" s="190"/>
      <c r="F724" s="190"/>
      <c r="G724" s="190"/>
      <c r="H724" s="190"/>
      <c r="I724" s="190"/>
      <c r="J724" s="190"/>
      <c r="K724" s="190"/>
      <c r="L724" s="190"/>
      <c r="M724" s="190"/>
      <c r="N724" s="190"/>
      <c r="O724" s="190"/>
      <c r="P724" s="190"/>
      <c r="Q724" s="190"/>
      <c r="R724" s="190"/>
      <c r="S724" s="190"/>
      <c r="T724" s="190"/>
      <c r="U724" s="190"/>
      <c r="V724" s="190"/>
      <c r="W724" s="190"/>
      <c r="X724" s="190"/>
      <c r="Y724" s="190"/>
      <c r="Z724" s="190"/>
      <c r="AA724" s="190"/>
      <c r="AB724" s="190"/>
      <c r="AC724" s="190"/>
      <c r="AD724" s="190"/>
      <c r="AE724" s="190"/>
    </row>
    <row r="725" spans="1:31" ht="26.25" customHeight="1">
      <c r="A725" s="190"/>
      <c r="B725" s="190"/>
      <c r="C725" s="190"/>
      <c r="D725" s="190"/>
      <c r="E725" s="190"/>
      <c r="F725" s="190"/>
      <c r="G725" s="190"/>
      <c r="H725" s="190"/>
      <c r="I725" s="190"/>
      <c r="J725" s="190"/>
      <c r="K725" s="190"/>
      <c r="L725" s="190"/>
      <c r="M725" s="190"/>
      <c r="N725" s="190"/>
      <c r="O725" s="190"/>
      <c r="P725" s="190"/>
      <c r="Q725" s="190"/>
      <c r="R725" s="190"/>
      <c r="S725" s="190"/>
      <c r="T725" s="190"/>
      <c r="U725" s="190"/>
      <c r="V725" s="190"/>
      <c r="W725" s="190"/>
      <c r="X725" s="190"/>
      <c r="Y725" s="190"/>
      <c r="Z725" s="190"/>
      <c r="AA725" s="190"/>
      <c r="AB725" s="190"/>
      <c r="AC725" s="190"/>
      <c r="AD725" s="190"/>
      <c r="AE725" s="190"/>
    </row>
    <row r="726" spans="1:31" ht="26.25" customHeight="1">
      <c r="A726" s="190"/>
      <c r="B726" s="190"/>
      <c r="C726" s="190"/>
      <c r="D726" s="190"/>
      <c r="E726" s="190"/>
      <c r="F726" s="190"/>
      <c r="G726" s="190"/>
      <c r="H726" s="190"/>
      <c r="I726" s="190"/>
      <c r="J726" s="190"/>
      <c r="K726" s="190"/>
      <c r="L726" s="190"/>
      <c r="M726" s="190"/>
      <c r="N726" s="190"/>
      <c r="O726" s="190"/>
      <c r="P726" s="190"/>
      <c r="Q726" s="190"/>
      <c r="R726" s="190"/>
      <c r="S726" s="190"/>
      <c r="T726" s="190"/>
      <c r="U726" s="190"/>
      <c r="V726" s="190"/>
      <c r="W726" s="190"/>
      <c r="X726" s="190"/>
      <c r="Y726" s="190"/>
      <c r="Z726" s="190"/>
      <c r="AA726" s="190"/>
      <c r="AB726" s="190"/>
      <c r="AC726" s="190"/>
      <c r="AD726" s="190"/>
      <c r="AE726" s="190"/>
    </row>
    <row r="727" spans="1:31" ht="26.25" customHeight="1">
      <c r="A727" s="190"/>
      <c r="B727" s="190"/>
      <c r="C727" s="190"/>
      <c r="D727" s="190"/>
      <c r="E727" s="190"/>
      <c r="F727" s="190"/>
      <c r="G727" s="190"/>
      <c r="H727" s="190"/>
      <c r="I727" s="190"/>
      <c r="J727" s="190"/>
      <c r="K727" s="190"/>
      <c r="L727" s="190"/>
      <c r="M727" s="190"/>
      <c r="N727" s="190"/>
      <c r="O727" s="190"/>
      <c r="P727" s="190"/>
      <c r="Q727" s="190"/>
      <c r="R727" s="190"/>
      <c r="S727" s="190"/>
      <c r="T727" s="190"/>
      <c r="U727" s="190"/>
      <c r="V727" s="190"/>
      <c r="W727" s="190"/>
      <c r="X727" s="190"/>
      <c r="Y727" s="190"/>
      <c r="Z727" s="190"/>
      <c r="AA727" s="190"/>
      <c r="AB727" s="190"/>
      <c r="AC727" s="190"/>
      <c r="AD727" s="190"/>
      <c r="AE727" s="190"/>
    </row>
    <row r="728" spans="1:31" ht="26.25" customHeight="1">
      <c r="A728" s="190"/>
      <c r="B728" s="190"/>
      <c r="C728" s="190"/>
      <c r="D728" s="190"/>
      <c r="E728" s="190"/>
      <c r="F728" s="190"/>
      <c r="G728" s="190"/>
      <c r="H728" s="190"/>
      <c r="I728" s="190"/>
      <c r="J728" s="190"/>
      <c r="K728" s="190"/>
      <c r="L728" s="190"/>
      <c r="M728" s="190"/>
      <c r="N728" s="190"/>
      <c r="O728" s="190"/>
      <c r="P728" s="190"/>
      <c r="Q728" s="190"/>
      <c r="R728" s="190"/>
      <c r="S728" s="190"/>
      <c r="T728" s="190"/>
      <c r="U728" s="190"/>
      <c r="V728" s="190"/>
      <c r="W728" s="190"/>
      <c r="X728" s="190"/>
      <c r="Y728" s="190"/>
      <c r="Z728" s="190"/>
      <c r="AA728" s="190"/>
      <c r="AB728" s="190"/>
      <c r="AC728" s="190"/>
      <c r="AD728" s="190"/>
      <c r="AE728" s="190"/>
    </row>
    <row r="729" spans="1:31" ht="26.25" customHeight="1">
      <c r="A729" s="190"/>
      <c r="B729" s="190"/>
      <c r="C729" s="190"/>
      <c r="D729" s="190"/>
      <c r="E729" s="190"/>
      <c r="F729" s="190"/>
      <c r="G729" s="190"/>
      <c r="H729" s="190"/>
      <c r="I729" s="190"/>
      <c r="J729" s="190"/>
      <c r="K729" s="190"/>
      <c r="L729" s="190"/>
      <c r="M729" s="190"/>
      <c r="N729" s="190"/>
      <c r="O729" s="190"/>
      <c r="P729" s="190"/>
      <c r="Q729" s="190"/>
      <c r="R729" s="190"/>
      <c r="S729" s="190"/>
      <c r="T729" s="190"/>
      <c r="U729" s="190"/>
      <c r="V729" s="190"/>
      <c r="W729" s="190"/>
      <c r="X729" s="190"/>
      <c r="Y729" s="190"/>
      <c r="Z729" s="190"/>
      <c r="AA729" s="190"/>
      <c r="AB729" s="190"/>
      <c r="AC729" s="190"/>
      <c r="AD729" s="190"/>
      <c r="AE729" s="190"/>
    </row>
    <row r="730" spans="1:31" ht="26.25" customHeight="1">
      <c r="A730" s="190"/>
      <c r="B730" s="190"/>
      <c r="C730" s="190"/>
      <c r="D730" s="190"/>
      <c r="E730" s="190"/>
      <c r="F730" s="190"/>
      <c r="G730" s="190"/>
      <c r="H730" s="190"/>
      <c r="I730" s="190"/>
      <c r="J730" s="190"/>
      <c r="K730" s="190"/>
      <c r="L730" s="190"/>
      <c r="M730" s="190"/>
      <c r="N730" s="190"/>
      <c r="O730" s="190"/>
      <c r="P730" s="190"/>
      <c r="Q730" s="190"/>
      <c r="R730" s="190"/>
      <c r="S730" s="190"/>
      <c r="T730" s="190"/>
      <c r="U730" s="190"/>
      <c r="V730" s="190"/>
      <c r="W730" s="190"/>
      <c r="X730" s="190"/>
      <c r="Y730" s="190"/>
      <c r="Z730" s="190"/>
      <c r="AA730" s="190"/>
      <c r="AB730" s="190"/>
      <c r="AC730" s="190"/>
      <c r="AD730" s="190"/>
      <c r="AE730" s="190"/>
    </row>
    <row r="731" spans="1:31" ht="26.25" customHeight="1">
      <c r="A731" s="190"/>
      <c r="B731" s="190"/>
      <c r="C731" s="190"/>
      <c r="D731" s="190"/>
      <c r="E731" s="190"/>
      <c r="F731" s="190"/>
      <c r="G731" s="190"/>
      <c r="H731" s="190"/>
      <c r="I731" s="190"/>
      <c r="J731" s="190"/>
      <c r="K731" s="190"/>
      <c r="L731" s="190"/>
      <c r="M731" s="190"/>
      <c r="N731" s="190"/>
      <c r="O731" s="190"/>
      <c r="P731" s="190"/>
      <c r="Q731" s="190"/>
      <c r="R731" s="190"/>
      <c r="S731" s="190"/>
      <c r="T731" s="190"/>
      <c r="U731" s="190"/>
      <c r="V731" s="190"/>
      <c r="W731" s="190"/>
      <c r="X731" s="190"/>
      <c r="Y731" s="190"/>
      <c r="Z731" s="190"/>
      <c r="AA731" s="190"/>
      <c r="AB731" s="190"/>
      <c r="AC731" s="190"/>
      <c r="AD731" s="190"/>
      <c r="AE731" s="190"/>
    </row>
    <row r="732" spans="1:31" ht="26.25" customHeight="1">
      <c r="A732" s="190"/>
      <c r="B732" s="190"/>
      <c r="C732" s="190"/>
      <c r="D732" s="190"/>
      <c r="E732" s="190"/>
      <c r="F732" s="190"/>
      <c r="G732" s="190"/>
      <c r="H732" s="190"/>
      <c r="I732" s="190"/>
      <c r="J732" s="190"/>
      <c r="K732" s="190"/>
      <c r="L732" s="190"/>
      <c r="M732" s="190"/>
      <c r="N732" s="190"/>
      <c r="O732" s="190"/>
      <c r="P732" s="190"/>
      <c r="Q732" s="190"/>
      <c r="R732" s="190"/>
      <c r="S732" s="190"/>
      <c r="T732" s="190"/>
      <c r="U732" s="190"/>
      <c r="V732" s="190"/>
      <c r="W732" s="190"/>
      <c r="X732" s="190"/>
      <c r="Y732" s="190"/>
      <c r="Z732" s="190"/>
      <c r="AA732" s="190"/>
      <c r="AB732" s="190"/>
      <c r="AC732" s="190"/>
      <c r="AD732" s="190"/>
      <c r="AE732" s="190"/>
    </row>
    <row r="733" spans="1:31" ht="26.25" customHeight="1">
      <c r="A733" s="190"/>
      <c r="B733" s="190"/>
      <c r="C733" s="190"/>
      <c r="D733" s="190"/>
      <c r="E733" s="190"/>
      <c r="F733" s="190"/>
      <c r="G733" s="190"/>
      <c r="H733" s="190"/>
      <c r="I733" s="190"/>
      <c r="J733" s="190"/>
      <c r="K733" s="190"/>
      <c r="L733" s="190"/>
      <c r="M733" s="190"/>
      <c r="N733" s="190"/>
      <c r="O733" s="190"/>
      <c r="P733" s="190"/>
      <c r="Q733" s="190"/>
      <c r="R733" s="190"/>
      <c r="S733" s="190"/>
      <c r="T733" s="190"/>
      <c r="U733" s="190"/>
      <c r="V733" s="190"/>
      <c r="W733" s="190"/>
      <c r="X733" s="190"/>
      <c r="Y733" s="190"/>
      <c r="Z733" s="190"/>
      <c r="AA733" s="190"/>
      <c r="AB733" s="190"/>
      <c r="AC733" s="190"/>
      <c r="AD733" s="190"/>
      <c r="AE733" s="190"/>
    </row>
    <row r="734" spans="1:31" ht="26.25" customHeight="1">
      <c r="A734" s="190"/>
      <c r="B734" s="190"/>
      <c r="C734" s="190"/>
      <c r="D734" s="190"/>
      <c r="E734" s="190"/>
      <c r="F734" s="190"/>
      <c r="G734" s="190"/>
      <c r="H734" s="190"/>
      <c r="I734" s="190"/>
      <c r="J734" s="190"/>
      <c r="K734" s="190"/>
      <c r="L734" s="190"/>
      <c r="M734" s="190"/>
      <c r="N734" s="190"/>
      <c r="O734" s="190"/>
      <c r="P734" s="190"/>
      <c r="Q734" s="190"/>
      <c r="R734" s="190"/>
      <c r="S734" s="190"/>
      <c r="T734" s="190"/>
      <c r="U734" s="190"/>
      <c r="V734" s="190"/>
      <c r="W734" s="190"/>
      <c r="X734" s="190"/>
      <c r="Y734" s="190"/>
      <c r="Z734" s="190"/>
      <c r="AA734" s="190"/>
      <c r="AB734" s="190"/>
      <c r="AC734" s="190"/>
      <c r="AD734" s="190"/>
      <c r="AE734" s="190"/>
    </row>
    <row r="735" spans="1:31" ht="26.25" customHeight="1">
      <c r="A735" s="190"/>
      <c r="B735" s="190"/>
      <c r="C735" s="190"/>
      <c r="D735" s="190"/>
      <c r="E735" s="190"/>
      <c r="F735" s="190"/>
      <c r="G735" s="190"/>
      <c r="H735" s="190"/>
      <c r="I735" s="190"/>
      <c r="J735" s="190"/>
      <c r="K735" s="190"/>
      <c r="L735" s="190"/>
      <c r="M735" s="190"/>
      <c r="N735" s="190"/>
      <c r="O735" s="190"/>
      <c r="P735" s="190"/>
      <c r="Q735" s="190"/>
      <c r="R735" s="190"/>
      <c r="S735" s="190"/>
      <c r="T735" s="190"/>
      <c r="U735" s="190"/>
      <c r="V735" s="190"/>
      <c r="W735" s="190"/>
      <c r="X735" s="190"/>
      <c r="Y735" s="190"/>
      <c r="Z735" s="190"/>
      <c r="AA735" s="190"/>
      <c r="AB735" s="190"/>
      <c r="AC735" s="190"/>
      <c r="AD735" s="190"/>
      <c r="AE735" s="190"/>
    </row>
    <row r="736" spans="1:31" ht="26.25" customHeight="1">
      <c r="A736" s="190"/>
      <c r="B736" s="190"/>
      <c r="C736" s="190"/>
      <c r="D736" s="190"/>
      <c r="E736" s="190"/>
      <c r="F736" s="190"/>
      <c r="G736" s="190"/>
      <c r="H736" s="190"/>
      <c r="I736" s="190"/>
      <c r="J736" s="190"/>
      <c r="K736" s="190"/>
      <c r="L736" s="190"/>
      <c r="M736" s="190"/>
      <c r="N736" s="190"/>
      <c r="O736" s="190"/>
      <c r="P736" s="190"/>
      <c r="Q736" s="190"/>
      <c r="R736" s="190"/>
      <c r="S736" s="190"/>
      <c r="T736" s="190"/>
      <c r="U736" s="190"/>
      <c r="V736" s="190"/>
      <c r="W736" s="190"/>
      <c r="X736" s="190"/>
      <c r="Y736" s="190"/>
      <c r="Z736" s="190"/>
      <c r="AA736" s="190"/>
      <c r="AB736" s="190"/>
      <c r="AC736" s="190"/>
      <c r="AD736" s="190"/>
      <c r="AE736" s="190"/>
    </row>
    <row r="737" spans="1:31" ht="26.25" customHeight="1">
      <c r="A737" s="190"/>
      <c r="B737" s="190"/>
      <c r="C737" s="190"/>
      <c r="D737" s="190"/>
      <c r="E737" s="190"/>
      <c r="F737" s="190"/>
      <c r="G737" s="190"/>
      <c r="H737" s="190"/>
      <c r="I737" s="190"/>
      <c r="J737" s="190"/>
      <c r="K737" s="190"/>
      <c r="L737" s="190"/>
      <c r="M737" s="190"/>
      <c r="N737" s="190"/>
      <c r="O737" s="190"/>
      <c r="P737" s="190"/>
      <c r="Q737" s="190"/>
      <c r="R737" s="190"/>
      <c r="S737" s="190"/>
      <c r="T737" s="190"/>
      <c r="U737" s="190"/>
      <c r="V737" s="190"/>
      <c r="W737" s="190"/>
      <c r="X737" s="190"/>
      <c r="Y737" s="190"/>
      <c r="Z737" s="190"/>
      <c r="AA737" s="190"/>
      <c r="AB737" s="190"/>
      <c r="AC737" s="190"/>
      <c r="AD737" s="190"/>
      <c r="AE737" s="190"/>
    </row>
    <row r="738" spans="1:31" ht="26.25" customHeight="1">
      <c r="A738" s="190"/>
      <c r="B738" s="190"/>
      <c r="C738" s="190"/>
      <c r="D738" s="190"/>
      <c r="E738" s="190"/>
      <c r="F738" s="190"/>
      <c r="G738" s="190"/>
      <c r="H738" s="190"/>
      <c r="I738" s="190"/>
      <c r="J738" s="190"/>
      <c r="K738" s="190"/>
      <c r="L738" s="190"/>
      <c r="M738" s="190"/>
      <c r="N738" s="190"/>
      <c r="O738" s="190"/>
      <c r="P738" s="190"/>
      <c r="Q738" s="190"/>
      <c r="R738" s="190"/>
      <c r="S738" s="190"/>
      <c r="T738" s="190"/>
      <c r="U738" s="190"/>
      <c r="V738" s="190"/>
      <c r="W738" s="190"/>
      <c r="X738" s="190"/>
      <c r="Y738" s="190"/>
      <c r="Z738" s="190"/>
      <c r="AA738" s="190"/>
      <c r="AB738" s="190"/>
      <c r="AC738" s="190"/>
      <c r="AD738" s="190"/>
      <c r="AE738" s="190"/>
    </row>
    <row r="739" spans="1:31" ht="26.25" customHeight="1">
      <c r="A739" s="190"/>
      <c r="B739" s="190"/>
      <c r="C739" s="190"/>
      <c r="D739" s="190"/>
      <c r="E739" s="190"/>
      <c r="F739" s="190"/>
      <c r="G739" s="190"/>
      <c r="H739" s="190"/>
      <c r="I739" s="190"/>
      <c r="J739" s="190"/>
      <c r="K739" s="190"/>
      <c r="L739" s="190"/>
      <c r="M739" s="190"/>
      <c r="N739" s="190"/>
      <c r="O739" s="190"/>
      <c r="P739" s="190"/>
      <c r="Q739" s="190"/>
      <c r="R739" s="190"/>
      <c r="S739" s="190"/>
      <c r="T739" s="190"/>
      <c r="U739" s="190"/>
      <c r="V739" s="190"/>
      <c r="W739" s="190"/>
      <c r="X739" s="190"/>
      <c r="Y739" s="190"/>
      <c r="Z739" s="190"/>
      <c r="AA739" s="190"/>
      <c r="AB739" s="190"/>
      <c r="AC739" s="190"/>
      <c r="AD739" s="190"/>
      <c r="AE739" s="190"/>
    </row>
    <row r="740" spans="1:31" ht="26.25" customHeight="1">
      <c r="A740" s="190"/>
      <c r="B740" s="190"/>
      <c r="C740" s="190"/>
      <c r="D740" s="190"/>
      <c r="E740" s="190"/>
      <c r="F740" s="190"/>
      <c r="G740" s="190"/>
      <c r="H740" s="190"/>
      <c r="I740" s="190"/>
      <c r="J740" s="190"/>
      <c r="K740" s="190"/>
      <c r="L740" s="190"/>
      <c r="M740" s="190"/>
      <c r="N740" s="190"/>
      <c r="O740" s="190"/>
      <c r="P740" s="190"/>
      <c r="Q740" s="190"/>
      <c r="R740" s="190"/>
      <c r="S740" s="190"/>
      <c r="T740" s="190"/>
      <c r="U740" s="190"/>
      <c r="V740" s="190"/>
      <c r="W740" s="190"/>
      <c r="X740" s="190"/>
      <c r="Y740" s="190"/>
      <c r="Z740" s="190"/>
      <c r="AA740" s="190"/>
      <c r="AB740" s="190"/>
      <c r="AC740" s="190"/>
      <c r="AD740" s="190"/>
      <c r="AE740" s="190"/>
    </row>
    <row r="741" spans="1:31" ht="26.25" customHeight="1">
      <c r="A741" s="190"/>
      <c r="B741" s="190"/>
      <c r="C741" s="190"/>
      <c r="D741" s="190"/>
      <c r="E741" s="190"/>
      <c r="F741" s="190"/>
      <c r="G741" s="190"/>
      <c r="H741" s="190"/>
      <c r="I741" s="190"/>
      <c r="J741" s="190"/>
      <c r="K741" s="190"/>
      <c r="L741" s="190"/>
      <c r="M741" s="190"/>
      <c r="N741" s="190"/>
      <c r="O741" s="190"/>
      <c r="P741" s="190"/>
      <c r="Q741" s="190"/>
      <c r="R741" s="190"/>
      <c r="S741" s="190"/>
      <c r="T741" s="190"/>
      <c r="U741" s="190"/>
      <c r="V741" s="190"/>
      <c r="W741" s="190"/>
      <c r="X741" s="190"/>
      <c r="Y741" s="190"/>
      <c r="Z741" s="190"/>
      <c r="AA741" s="190"/>
      <c r="AB741" s="190"/>
      <c r="AC741" s="190"/>
      <c r="AD741" s="190"/>
      <c r="AE741" s="190"/>
    </row>
    <row r="742" spans="1:31" ht="26.25" customHeight="1">
      <c r="A742" s="190"/>
      <c r="B742" s="190"/>
      <c r="C742" s="190"/>
      <c r="D742" s="190"/>
      <c r="E742" s="190"/>
      <c r="F742" s="190"/>
      <c r="G742" s="190"/>
      <c r="H742" s="190"/>
      <c r="I742" s="190"/>
      <c r="J742" s="190"/>
      <c r="K742" s="190"/>
      <c r="L742" s="190"/>
      <c r="M742" s="190"/>
      <c r="N742" s="190"/>
      <c r="O742" s="190"/>
      <c r="P742" s="190"/>
      <c r="Q742" s="190"/>
      <c r="R742" s="190"/>
      <c r="S742" s="190"/>
      <c r="T742" s="190"/>
      <c r="U742" s="190"/>
      <c r="V742" s="190"/>
      <c r="W742" s="190"/>
      <c r="X742" s="190"/>
      <c r="Y742" s="190"/>
      <c r="Z742" s="190"/>
      <c r="AA742" s="190"/>
      <c r="AB742" s="190"/>
      <c r="AC742" s="190"/>
      <c r="AD742" s="190"/>
      <c r="AE742" s="190"/>
    </row>
    <row r="743" spans="1:31" ht="26.25" customHeight="1">
      <c r="A743" s="190"/>
      <c r="B743" s="190"/>
      <c r="C743" s="190"/>
      <c r="D743" s="190"/>
      <c r="E743" s="190"/>
      <c r="F743" s="190"/>
      <c r="G743" s="190"/>
      <c r="H743" s="190"/>
      <c r="I743" s="190"/>
      <c r="J743" s="190"/>
      <c r="K743" s="190"/>
      <c r="L743" s="190"/>
      <c r="M743" s="190"/>
      <c r="N743" s="190"/>
      <c r="O743" s="190"/>
      <c r="P743" s="190"/>
      <c r="Q743" s="190"/>
      <c r="R743" s="190"/>
      <c r="S743" s="190"/>
      <c r="T743" s="190"/>
      <c r="U743" s="190"/>
      <c r="V743" s="190"/>
      <c r="W743" s="190"/>
      <c r="X743" s="190"/>
      <c r="Y743" s="190"/>
      <c r="Z743" s="190"/>
      <c r="AA743" s="190"/>
      <c r="AB743" s="190"/>
      <c r="AC743" s="190"/>
      <c r="AD743" s="190"/>
      <c r="AE743" s="190"/>
    </row>
    <row r="744" spans="1:31" ht="26.25" customHeight="1">
      <c r="A744" s="190"/>
      <c r="B744" s="190"/>
      <c r="C744" s="190"/>
      <c r="D744" s="190"/>
      <c r="E744" s="190"/>
      <c r="F744" s="190"/>
      <c r="G744" s="190"/>
      <c r="H744" s="190"/>
      <c r="I744" s="190"/>
      <c r="J744" s="190"/>
      <c r="K744" s="190"/>
      <c r="L744" s="190"/>
      <c r="M744" s="190"/>
      <c r="N744" s="190"/>
      <c r="O744" s="190"/>
      <c r="P744" s="190"/>
      <c r="Q744" s="190"/>
      <c r="R744" s="190"/>
      <c r="S744" s="190"/>
      <c r="T744" s="190"/>
      <c r="U744" s="190"/>
      <c r="V744" s="190"/>
      <c r="W744" s="190"/>
      <c r="X744" s="190"/>
      <c r="Y744" s="190"/>
      <c r="Z744" s="190"/>
      <c r="AA744" s="190"/>
      <c r="AB744" s="190"/>
      <c r="AC744" s="190"/>
      <c r="AD744" s="190"/>
      <c r="AE744" s="190"/>
    </row>
    <row r="745" spans="1:31" ht="26.25" customHeight="1">
      <c r="A745" s="190"/>
      <c r="B745" s="190"/>
      <c r="C745" s="190"/>
      <c r="D745" s="190"/>
      <c r="E745" s="190"/>
      <c r="F745" s="190"/>
      <c r="G745" s="190"/>
      <c r="H745" s="190"/>
      <c r="I745" s="190"/>
      <c r="J745" s="190"/>
      <c r="K745" s="190"/>
      <c r="L745" s="190"/>
      <c r="M745" s="190"/>
      <c r="N745" s="190"/>
      <c r="O745" s="190"/>
      <c r="P745" s="190"/>
      <c r="Q745" s="190"/>
      <c r="R745" s="190"/>
      <c r="S745" s="190"/>
      <c r="T745" s="190"/>
      <c r="U745" s="190"/>
      <c r="V745" s="190"/>
      <c r="W745" s="190"/>
      <c r="X745" s="190"/>
      <c r="Y745" s="190"/>
      <c r="Z745" s="190"/>
      <c r="AA745" s="190"/>
      <c r="AB745" s="190"/>
      <c r="AC745" s="190"/>
      <c r="AD745" s="190"/>
      <c r="AE745" s="190"/>
    </row>
    <row r="746" spans="1:31" ht="26.25" customHeight="1">
      <c r="A746" s="190"/>
      <c r="B746" s="190"/>
      <c r="C746" s="190"/>
      <c r="D746" s="190"/>
      <c r="E746" s="190"/>
      <c r="F746" s="190"/>
      <c r="G746" s="190"/>
      <c r="H746" s="190"/>
      <c r="I746" s="190"/>
      <c r="J746" s="190"/>
      <c r="K746" s="190"/>
      <c r="L746" s="190"/>
      <c r="M746" s="190"/>
      <c r="N746" s="190"/>
      <c r="O746" s="190"/>
      <c r="P746" s="190"/>
      <c r="Q746" s="190"/>
      <c r="R746" s="190"/>
      <c r="S746" s="190"/>
      <c r="T746" s="190"/>
      <c r="U746" s="190"/>
      <c r="V746" s="190"/>
      <c r="W746" s="190"/>
      <c r="X746" s="190"/>
      <c r="Y746" s="190"/>
      <c r="Z746" s="190"/>
      <c r="AA746" s="190"/>
      <c r="AB746" s="190"/>
      <c r="AC746" s="190"/>
      <c r="AD746" s="190"/>
      <c r="AE746" s="190"/>
    </row>
    <row r="747" spans="1:31" ht="26.25" customHeight="1">
      <c r="A747" s="190"/>
      <c r="B747" s="190"/>
      <c r="C747" s="190"/>
      <c r="D747" s="190"/>
      <c r="E747" s="190"/>
      <c r="F747" s="190"/>
      <c r="G747" s="190"/>
      <c r="H747" s="190"/>
      <c r="I747" s="190"/>
      <c r="J747" s="190"/>
      <c r="K747" s="190"/>
      <c r="L747" s="190"/>
      <c r="M747" s="190"/>
      <c r="N747" s="190"/>
      <c r="O747" s="190"/>
      <c r="P747" s="190"/>
      <c r="Q747" s="190"/>
      <c r="R747" s="190"/>
      <c r="S747" s="190"/>
      <c r="T747" s="190"/>
      <c r="U747" s="190"/>
      <c r="V747" s="190"/>
      <c r="W747" s="190"/>
      <c r="X747" s="190"/>
      <c r="Y747" s="190"/>
      <c r="Z747" s="190"/>
      <c r="AA747" s="190"/>
      <c r="AB747" s="190"/>
      <c r="AC747" s="190"/>
      <c r="AD747" s="190"/>
      <c r="AE747" s="190"/>
    </row>
    <row r="748" spans="1:31" ht="26.25" customHeight="1">
      <c r="A748" s="190"/>
      <c r="B748" s="190"/>
      <c r="C748" s="190"/>
      <c r="D748" s="190"/>
      <c r="E748" s="190"/>
      <c r="F748" s="190"/>
      <c r="G748" s="190"/>
      <c r="H748" s="190"/>
      <c r="I748" s="190"/>
      <c r="J748" s="190"/>
      <c r="K748" s="190"/>
      <c r="L748" s="190"/>
      <c r="M748" s="190"/>
      <c r="N748" s="190"/>
      <c r="O748" s="190"/>
      <c r="P748" s="190"/>
      <c r="Q748" s="190"/>
      <c r="R748" s="190"/>
      <c r="S748" s="190"/>
      <c r="T748" s="190"/>
      <c r="U748" s="190"/>
      <c r="V748" s="190"/>
      <c r="W748" s="190"/>
      <c r="X748" s="190"/>
      <c r="Y748" s="190"/>
      <c r="Z748" s="190"/>
      <c r="AA748" s="190"/>
      <c r="AB748" s="190"/>
      <c r="AC748" s="190"/>
      <c r="AD748" s="190"/>
      <c r="AE748" s="190"/>
    </row>
    <row r="749" spans="1:31" ht="26.25" customHeight="1">
      <c r="A749" s="190"/>
      <c r="B749" s="190"/>
      <c r="C749" s="190"/>
      <c r="D749" s="190"/>
      <c r="E749" s="190"/>
      <c r="F749" s="190"/>
      <c r="G749" s="190"/>
      <c r="H749" s="190"/>
      <c r="I749" s="190"/>
      <c r="J749" s="190"/>
      <c r="K749" s="190"/>
      <c r="L749" s="190"/>
      <c r="M749" s="190"/>
      <c r="N749" s="190"/>
      <c r="O749" s="190"/>
      <c r="P749" s="190"/>
      <c r="Q749" s="190"/>
      <c r="R749" s="190"/>
      <c r="S749" s="190"/>
      <c r="T749" s="190"/>
      <c r="U749" s="190"/>
      <c r="V749" s="190"/>
      <c r="W749" s="190"/>
      <c r="X749" s="190"/>
      <c r="Y749" s="190"/>
      <c r="Z749" s="190"/>
      <c r="AA749" s="190"/>
      <c r="AB749" s="190"/>
      <c r="AC749" s="190"/>
      <c r="AD749" s="190"/>
      <c r="AE749" s="190"/>
    </row>
    <row r="750" spans="1:31" ht="26.25" customHeight="1">
      <c r="A750" s="190"/>
      <c r="B750" s="190"/>
      <c r="C750" s="190"/>
      <c r="D750" s="190"/>
      <c r="E750" s="190"/>
      <c r="F750" s="190"/>
      <c r="G750" s="190"/>
      <c r="H750" s="190"/>
      <c r="I750" s="190"/>
      <c r="J750" s="190"/>
      <c r="K750" s="190"/>
      <c r="L750" s="190"/>
      <c r="M750" s="190"/>
      <c r="N750" s="190"/>
      <c r="O750" s="190"/>
      <c r="P750" s="190"/>
      <c r="Q750" s="190"/>
      <c r="R750" s="190"/>
      <c r="S750" s="190"/>
      <c r="T750" s="190"/>
      <c r="U750" s="190"/>
      <c r="V750" s="190"/>
      <c r="W750" s="190"/>
      <c r="X750" s="190"/>
      <c r="Y750" s="190"/>
      <c r="Z750" s="190"/>
      <c r="AA750" s="190"/>
      <c r="AB750" s="190"/>
      <c r="AC750" s="190"/>
      <c r="AD750" s="190"/>
      <c r="AE750" s="190"/>
    </row>
    <row r="751" spans="1:31" ht="26.25" customHeight="1">
      <c r="A751" s="190"/>
      <c r="B751" s="190"/>
      <c r="C751" s="190"/>
      <c r="D751" s="190"/>
      <c r="E751" s="190"/>
      <c r="F751" s="190"/>
      <c r="G751" s="190"/>
      <c r="H751" s="190"/>
      <c r="I751" s="190"/>
      <c r="J751" s="190"/>
      <c r="K751" s="190"/>
      <c r="L751" s="190"/>
      <c r="M751" s="190"/>
      <c r="N751" s="190"/>
      <c r="O751" s="190"/>
      <c r="P751" s="190"/>
      <c r="Q751" s="190"/>
      <c r="R751" s="190"/>
      <c r="S751" s="190"/>
      <c r="T751" s="190"/>
      <c r="U751" s="190"/>
      <c r="V751" s="190"/>
      <c r="W751" s="190"/>
      <c r="X751" s="190"/>
      <c r="Y751" s="190"/>
      <c r="Z751" s="190"/>
      <c r="AA751" s="190"/>
      <c r="AB751" s="190"/>
      <c r="AC751" s="190"/>
      <c r="AD751" s="190"/>
      <c r="AE751" s="190"/>
    </row>
    <row r="752" spans="1:31" ht="26.25" customHeight="1">
      <c r="A752" s="190"/>
      <c r="B752" s="190"/>
      <c r="C752" s="190"/>
      <c r="D752" s="190"/>
      <c r="E752" s="190"/>
      <c r="F752" s="190"/>
      <c r="G752" s="190"/>
      <c r="H752" s="190"/>
      <c r="I752" s="190"/>
      <c r="J752" s="190"/>
      <c r="K752" s="190"/>
      <c r="L752" s="190"/>
      <c r="M752" s="190"/>
      <c r="N752" s="190"/>
      <c r="O752" s="190"/>
      <c r="P752" s="190"/>
      <c r="Q752" s="190"/>
      <c r="R752" s="190"/>
      <c r="S752" s="190"/>
      <c r="T752" s="190"/>
      <c r="U752" s="190"/>
      <c r="V752" s="190"/>
      <c r="W752" s="190"/>
      <c r="X752" s="190"/>
      <c r="Y752" s="190"/>
      <c r="Z752" s="190"/>
      <c r="AA752" s="190"/>
      <c r="AB752" s="190"/>
      <c r="AC752" s="190"/>
      <c r="AD752" s="190"/>
      <c r="AE752" s="190"/>
    </row>
    <row r="753" spans="1:31" ht="26.25" customHeight="1">
      <c r="A753" s="190"/>
      <c r="B753" s="190"/>
      <c r="C753" s="190"/>
      <c r="D753" s="190"/>
      <c r="E753" s="190"/>
      <c r="F753" s="190"/>
      <c r="G753" s="190"/>
      <c r="H753" s="190"/>
      <c r="I753" s="190"/>
      <c r="J753" s="190"/>
      <c r="K753" s="190"/>
      <c r="L753" s="190"/>
      <c r="M753" s="190"/>
      <c r="N753" s="190"/>
      <c r="O753" s="190"/>
      <c r="P753" s="190"/>
      <c r="Q753" s="190"/>
      <c r="R753" s="190"/>
      <c r="S753" s="190"/>
      <c r="T753" s="190"/>
      <c r="U753" s="190"/>
      <c r="V753" s="190"/>
      <c r="W753" s="190"/>
      <c r="X753" s="190"/>
      <c r="Y753" s="190"/>
      <c r="Z753" s="190"/>
      <c r="AA753" s="190"/>
      <c r="AB753" s="190"/>
      <c r="AC753" s="190"/>
      <c r="AD753" s="190"/>
      <c r="AE753" s="190"/>
    </row>
    <row r="754" spans="1:31" ht="26.25" customHeight="1">
      <c r="A754" s="190"/>
      <c r="B754" s="190"/>
      <c r="C754" s="190"/>
      <c r="D754" s="190"/>
      <c r="E754" s="190"/>
      <c r="F754" s="190"/>
      <c r="G754" s="190"/>
      <c r="H754" s="190"/>
      <c r="I754" s="190"/>
      <c r="J754" s="190"/>
      <c r="K754" s="190"/>
      <c r="L754" s="190"/>
      <c r="M754" s="190"/>
      <c r="N754" s="190"/>
      <c r="O754" s="190"/>
      <c r="P754" s="190"/>
      <c r="Q754" s="190"/>
      <c r="R754" s="190"/>
      <c r="S754" s="190"/>
      <c r="T754" s="190"/>
      <c r="U754" s="190"/>
      <c r="V754" s="190"/>
      <c r="W754" s="190"/>
      <c r="X754" s="190"/>
      <c r="Y754" s="190"/>
      <c r="Z754" s="190"/>
      <c r="AA754" s="190"/>
      <c r="AB754" s="190"/>
      <c r="AC754" s="190"/>
      <c r="AD754" s="190"/>
      <c r="AE754" s="190"/>
    </row>
    <row r="755" spans="1:31" ht="26.25" customHeight="1">
      <c r="A755" s="190"/>
      <c r="B755" s="190"/>
      <c r="C755" s="190"/>
      <c r="D755" s="190"/>
      <c r="E755" s="190"/>
      <c r="F755" s="190"/>
      <c r="G755" s="190"/>
      <c r="H755" s="190"/>
      <c r="I755" s="190"/>
      <c r="J755" s="190"/>
      <c r="K755" s="190"/>
      <c r="L755" s="190"/>
      <c r="M755" s="190"/>
      <c r="N755" s="190"/>
      <c r="O755" s="190"/>
      <c r="P755" s="190"/>
      <c r="Q755" s="190"/>
      <c r="R755" s="190"/>
      <c r="S755" s="190"/>
      <c r="T755" s="190"/>
      <c r="U755" s="190"/>
      <c r="V755" s="190"/>
      <c r="W755" s="190"/>
      <c r="X755" s="190"/>
      <c r="Y755" s="190"/>
      <c r="Z755" s="190"/>
      <c r="AA755" s="190"/>
      <c r="AB755" s="190"/>
      <c r="AC755" s="190"/>
      <c r="AD755" s="190"/>
      <c r="AE755" s="190"/>
    </row>
    <row r="756" spans="1:31" ht="26.25" customHeight="1">
      <c r="A756" s="190"/>
      <c r="B756" s="190"/>
      <c r="C756" s="190"/>
      <c r="D756" s="190"/>
      <c r="E756" s="190"/>
      <c r="F756" s="190"/>
      <c r="G756" s="190"/>
      <c r="H756" s="190"/>
      <c r="I756" s="190"/>
      <c r="J756" s="190"/>
      <c r="K756" s="190"/>
      <c r="L756" s="190"/>
      <c r="M756" s="190"/>
      <c r="N756" s="190"/>
      <c r="O756" s="190"/>
      <c r="P756" s="190"/>
      <c r="Q756" s="190"/>
      <c r="R756" s="190"/>
      <c r="S756" s="190"/>
      <c r="T756" s="190"/>
      <c r="U756" s="190"/>
      <c r="V756" s="190"/>
      <c r="W756" s="190"/>
      <c r="X756" s="190"/>
      <c r="Y756" s="190"/>
      <c r="Z756" s="190"/>
      <c r="AA756" s="190"/>
      <c r="AB756" s="190"/>
      <c r="AC756" s="190"/>
      <c r="AD756" s="190"/>
      <c r="AE756" s="190"/>
    </row>
    <row r="757" spans="1:31" ht="26.25" customHeight="1">
      <c r="A757" s="190"/>
      <c r="B757" s="190"/>
      <c r="C757" s="190"/>
      <c r="D757" s="190"/>
      <c r="E757" s="190"/>
      <c r="F757" s="190"/>
      <c r="G757" s="190"/>
      <c r="H757" s="190"/>
      <c r="I757" s="190"/>
      <c r="J757" s="190"/>
      <c r="K757" s="190"/>
      <c r="L757" s="190"/>
      <c r="M757" s="190"/>
      <c r="N757" s="190"/>
      <c r="O757" s="190"/>
      <c r="P757" s="190"/>
      <c r="Q757" s="190"/>
      <c r="R757" s="190"/>
      <c r="S757" s="190"/>
      <c r="T757" s="190"/>
      <c r="U757" s="190"/>
      <c r="V757" s="190"/>
      <c r="W757" s="190"/>
      <c r="X757" s="190"/>
      <c r="Y757" s="190"/>
      <c r="Z757" s="190"/>
      <c r="AA757" s="190"/>
      <c r="AB757" s="190"/>
      <c r="AC757" s="190"/>
      <c r="AD757" s="190"/>
      <c r="AE757" s="190"/>
    </row>
    <row r="758" spans="1:31" ht="26.25" customHeight="1">
      <c r="A758" s="190"/>
      <c r="B758" s="190"/>
      <c r="C758" s="190"/>
      <c r="D758" s="190"/>
      <c r="E758" s="190"/>
      <c r="F758" s="190"/>
      <c r="G758" s="190"/>
      <c r="H758" s="190"/>
      <c r="I758" s="190"/>
      <c r="J758" s="190"/>
      <c r="K758" s="190"/>
      <c r="L758" s="190"/>
      <c r="M758" s="190"/>
      <c r="N758" s="190"/>
      <c r="O758" s="190"/>
      <c r="P758" s="190"/>
      <c r="Q758" s="190"/>
      <c r="R758" s="190"/>
      <c r="S758" s="190"/>
      <c r="T758" s="190"/>
      <c r="U758" s="190"/>
      <c r="V758" s="190"/>
      <c r="W758" s="190"/>
      <c r="X758" s="190"/>
      <c r="Y758" s="190"/>
      <c r="Z758" s="190"/>
      <c r="AA758" s="190"/>
      <c r="AB758" s="190"/>
      <c r="AC758" s="190"/>
      <c r="AD758" s="190"/>
      <c r="AE758" s="190"/>
    </row>
    <row r="759" spans="1:31" ht="26.25" customHeight="1">
      <c r="A759" s="190"/>
      <c r="B759" s="190"/>
      <c r="C759" s="190"/>
      <c r="D759" s="190"/>
      <c r="E759" s="190"/>
      <c r="F759" s="190"/>
      <c r="G759" s="190"/>
      <c r="H759" s="190"/>
      <c r="I759" s="190"/>
      <c r="J759" s="190"/>
      <c r="K759" s="190"/>
      <c r="L759" s="190"/>
      <c r="M759" s="190"/>
      <c r="N759" s="190"/>
      <c r="O759" s="190"/>
      <c r="P759" s="190"/>
      <c r="Q759" s="190"/>
      <c r="R759" s="190"/>
      <c r="S759" s="190"/>
      <c r="T759" s="190"/>
      <c r="U759" s="190"/>
      <c r="V759" s="190"/>
      <c r="W759" s="190"/>
      <c r="X759" s="190"/>
      <c r="Y759" s="190"/>
      <c r="Z759" s="190"/>
      <c r="AA759" s="190"/>
      <c r="AB759" s="190"/>
      <c r="AC759" s="190"/>
      <c r="AD759" s="190"/>
      <c r="AE759" s="190"/>
    </row>
    <row r="760" spans="1:31" ht="26.25" customHeight="1">
      <c r="A760" s="190"/>
      <c r="B760" s="190"/>
      <c r="C760" s="190"/>
      <c r="D760" s="190"/>
      <c r="E760" s="190"/>
      <c r="F760" s="190"/>
      <c r="G760" s="190"/>
      <c r="H760" s="190"/>
      <c r="I760" s="190"/>
      <c r="J760" s="190"/>
      <c r="K760" s="190"/>
      <c r="L760" s="190"/>
      <c r="M760" s="190"/>
      <c r="N760" s="190"/>
      <c r="O760" s="190"/>
      <c r="P760" s="190"/>
      <c r="Q760" s="190"/>
      <c r="R760" s="190"/>
      <c r="S760" s="190"/>
      <c r="T760" s="190"/>
      <c r="U760" s="190"/>
      <c r="V760" s="190"/>
      <c r="W760" s="190"/>
      <c r="X760" s="190"/>
      <c r="Y760" s="190"/>
      <c r="Z760" s="190"/>
      <c r="AA760" s="190"/>
      <c r="AB760" s="190"/>
      <c r="AC760" s="190"/>
      <c r="AD760" s="190"/>
      <c r="AE760" s="190"/>
    </row>
    <row r="761" spans="1:31" ht="26.25" customHeight="1">
      <c r="A761" s="190"/>
      <c r="B761" s="190"/>
      <c r="C761" s="190"/>
      <c r="D761" s="190"/>
      <c r="E761" s="190"/>
      <c r="F761" s="190"/>
      <c r="G761" s="190"/>
      <c r="H761" s="190"/>
      <c r="I761" s="190"/>
      <c r="J761" s="190"/>
      <c r="K761" s="190"/>
      <c r="L761" s="190"/>
      <c r="M761" s="190"/>
      <c r="N761" s="190"/>
      <c r="O761" s="190"/>
      <c r="P761" s="190"/>
      <c r="Q761" s="190"/>
      <c r="R761" s="190"/>
      <c r="S761" s="190"/>
      <c r="T761" s="190"/>
      <c r="U761" s="190"/>
      <c r="V761" s="190"/>
      <c r="W761" s="190"/>
      <c r="X761" s="190"/>
      <c r="Y761" s="190"/>
      <c r="Z761" s="190"/>
      <c r="AA761" s="190"/>
      <c r="AB761" s="190"/>
      <c r="AC761" s="190"/>
      <c r="AD761" s="190"/>
      <c r="AE761" s="190"/>
    </row>
    <row r="762" spans="1:31" ht="26.25" customHeight="1">
      <c r="A762" s="190"/>
      <c r="B762" s="190"/>
      <c r="C762" s="190"/>
      <c r="D762" s="190"/>
      <c r="E762" s="190"/>
      <c r="F762" s="190"/>
      <c r="G762" s="190"/>
      <c r="H762" s="190"/>
      <c r="I762" s="190"/>
      <c r="J762" s="190"/>
      <c r="K762" s="190"/>
      <c r="L762" s="190"/>
      <c r="M762" s="190"/>
      <c r="N762" s="190"/>
      <c r="O762" s="190"/>
      <c r="P762" s="190"/>
      <c r="Q762" s="190"/>
      <c r="R762" s="190"/>
      <c r="S762" s="190"/>
      <c r="T762" s="190"/>
      <c r="U762" s="190"/>
      <c r="V762" s="190"/>
      <c r="W762" s="190"/>
      <c r="X762" s="190"/>
      <c r="Y762" s="190"/>
      <c r="Z762" s="190"/>
      <c r="AA762" s="190"/>
      <c r="AB762" s="190"/>
      <c r="AC762" s="190"/>
      <c r="AD762" s="190"/>
      <c r="AE762" s="190"/>
    </row>
    <row r="763" spans="1:31" ht="26.25" customHeight="1">
      <c r="A763" s="190"/>
      <c r="B763" s="190"/>
      <c r="C763" s="190"/>
      <c r="D763" s="190"/>
      <c r="E763" s="190"/>
      <c r="F763" s="190"/>
      <c r="G763" s="190"/>
      <c r="H763" s="190"/>
      <c r="I763" s="190"/>
      <c r="J763" s="190"/>
      <c r="K763" s="190"/>
      <c r="L763" s="190"/>
      <c r="M763" s="190"/>
      <c r="N763" s="190"/>
      <c r="O763" s="190"/>
      <c r="P763" s="190"/>
      <c r="Q763" s="190"/>
      <c r="R763" s="190"/>
      <c r="S763" s="190"/>
      <c r="T763" s="190"/>
      <c r="U763" s="190"/>
      <c r="V763" s="190"/>
      <c r="W763" s="190"/>
      <c r="X763" s="190"/>
      <c r="Y763" s="190"/>
      <c r="Z763" s="190"/>
      <c r="AA763" s="190"/>
      <c r="AB763" s="190"/>
      <c r="AC763" s="190"/>
      <c r="AD763" s="190"/>
      <c r="AE763" s="190"/>
    </row>
    <row r="764" spans="1:31" ht="26.25" customHeight="1">
      <c r="A764" s="190"/>
      <c r="B764" s="190"/>
      <c r="C764" s="190"/>
      <c r="D764" s="190"/>
      <c r="E764" s="190"/>
      <c r="F764" s="190"/>
      <c r="G764" s="190"/>
      <c r="H764" s="190"/>
      <c r="I764" s="190"/>
      <c r="J764" s="190"/>
      <c r="K764" s="190"/>
      <c r="L764" s="190"/>
      <c r="M764" s="190"/>
      <c r="N764" s="190"/>
      <c r="O764" s="190"/>
      <c r="P764" s="190"/>
      <c r="Q764" s="190"/>
      <c r="R764" s="190"/>
      <c r="S764" s="190"/>
      <c r="T764" s="190"/>
      <c r="U764" s="190"/>
      <c r="V764" s="190"/>
      <c r="W764" s="190"/>
      <c r="X764" s="190"/>
      <c r="Y764" s="190"/>
      <c r="Z764" s="190"/>
      <c r="AA764" s="190"/>
      <c r="AB764" s="190"/>
      <c r="AC764" s="190"/>
      <c r="AD764" s="190"/>
      <c r="AE764" s="190"/>
    </row>
    <row r="765" spans="1:31" ht="26.25" customHeight="1">
      <c r="A765" s="190"/>
      <c r="B765" s="190"/>
      <c r="C765" s="190"/>
      <c r="D765" s="190"/>
      <c r="E765" s="190"/>
      <c r="F765" s="190"/>
      <c r="G765" s="190"/>
      <c r="H765" s="190"/>
      <c r="I765" s="190"/>
      <c r="J765" s="190"/>
      <c r="K765" s="190"/>
      <c r="L765" s="190"/>
      <c r="M765" s="190"/>
      <c r="N765" s="190"/>
      <c r="O765" s="190"/>
      <c r="P765" s="190"/>
      <c r="Q765" s="190"/>
      <c r="R765" s="190"/>
      <c r="S765" s="190"/>
      <c r="T765" s="190"/>
      <c r="U765" s="190"/>
      <c r="V765" s="190"/>
      <c r="W765" s="190"/>
      <c r="X765" s="190"/>
      <c r="Y765" s="190"/>
      <c r="Z765" s="190"/>
      <c r="AA765" s="190"/>
      <c r="AB765" s="190"/>
      <c r="AC765" s="190"/>
      <c r="AD765" s="190"/>
      <c r="AE765" s="190"/>
    </row>
    <row r="766" spans="1:31" ht="26.25" customHeight="1">
      <c r="A766" s="190"/>
      <c r="B766" s="190"/>
      <c r="C766" s="190"/>
      <c r="D766" s="190"/>
      <c r="E766" s="190"/>
      <c r="F766" s="190"/>
      <c r="G766" s="190"/>
      <c r="H766" s="190"/>
      <c r="I766" s="190"/>
      <c r="J766" s="190"/>
      <c r="K766" s="190"/>
      <c r="L766" s="190"/>
      <c r="M766" s="190"/>
      <c r="N766" s="190"/>
      <c r="O766" s="190"/>
      <c r="P766" s="190"/>
      <c r="Q766" s="190"/>
      <c r="R766" s="190"/>
      <c r="S766" s="190"/>
      <c r="T766" s="190"/>
      <c r="U766" s="190"/>
      <c r="V766" s="190"/>
      <c r="W766" s="190"/>
      <c r="X766" s="190"/>
      <c r="Y766" s="190"/>
      <c r="Z766" s="190"/>
      <c r="AA766" s="190"/>
      <c r="AB766" s="190"/>
      <c r="AC766" s="190"/>
      <c r="AD766" s="190"/>
      <c r="AE766" s="190"/>
    </row>
    <row r="767" spans="1:31" ht="26.25" customHeight="1">
      <c r="A767" s="190"/>
      <c r="B767" s="190"/>
      <c r="C767" s="190"/>
      <c r="D767" s="190"/>
      <c r="E767" s="190"/>
      <c r="F767" s="190"/>
      <c r="G767" s="190"/>
      <c r="H767" s="190"/>
      <c r="I767" s="190"/>
      <c r="J767" s="190"/>
      <c r="K767" s="190"/>
      <c r="L767" s="190"/>
      <c r="M767" s="190"/>
      <c r="N767" s="190"/>
      <c r="O767" s="190"/>
      <c r="P767" s="190"/>
      <c r="Q767" s="190"/>
      <c r="R767" s="190"/>
      <c r="S767" s="190"/>
      <c r="T767" s="190"/>
      <c r="U767" s="190"/>
      <c r="V767" s="190"/>
      <c r="W767" s="190"/>
      <c r="X767" s="190"/>
      <c r="Y767" s="190"/>
      <c r="Z767" s="190"/>
      <c r="AA767" s="190"/>
      <c r="AB767" s="190"/>
      <c r="AC767" s="190"/>
      <c r="AD767" s="190"/>
      <c r="AE767" s="190"/>
    </row>
    <row r="768" spans="1:31" ht="26.25" customHeight="1">
      <c r="A768" s="190"/>
      <c r="B768" s="190"/>
      <c r="C768" s="190"/>
      <c r="D768" s="190"/>
      <c r="E768" s="190"/>
      <c r="F768" s="190"/>
      <c r="G768" s="190"/>
      <c r="H768" s="190"/>
      <c r="I768" s="190"/>
      <c r="J768" s="190"/>
      <c r="K768" s="190"/>
      <c r="L768" s="190"/>
      <c r="M768" s="190"/>
      <c r="N768" s="190"/>
      <c r="O768" s="190"/>
      <c r="P768" s="190"/>
      <c r="Q768" s="190"/>
      <c r="R768" s="190"/>
      <c r="S768" s="190"/>
      <c r="T768" s="190"/>
      <c r="U768" s="190"/>
      <c r="V768" s="190"/>
      <c r="W768" s="190"/>
      <c r="X768" s="190"/>
      <c r="Y768" s="190"/>
      <c r="Z768" s="190"/>
      <c r="AA768" s="190"/>
      <c r="AB768" s="190"/>
      <c r="AC768" s="190"/>
      <c r="AD768" s="190"/>
      <c r="AE768" s="190"/>
    </row>
    <row r="769" spans="1:31" ht="26.25" customHeight="1">
      <c r="A769" s="190"/>
      <c r="B769" s="190"/>
      <c r="C769" s="190"/>
      <c r="D769" s="190"/>
      <c r="E769" s="190"/>
      <c r="F769" s="190"/>
      <c r="G769" s="190"/>
      <c r="H769" s="190"/>
      <c r="I769" s="190"/>
      <c r="J769" s="190"/>
      <c r="K769" s="190"/>
      <c r="L769" s="190"/>
      <c r="M769" s="190"/>
      <c r="N769" s="190"/>
      <c r="O769" s="190"/>
      <c r="P769" s="190"/>
      <c r="Q769" s="190"/>
      <c r="R769" s="190"/>
      <c r="S769" s="190"/>
      <c r="T769" s="190"/>
      <c r="U769" s="190"/>
      <c r="V769" s="190"/>
      <c r="W769" s="190"/>
      <c r="X769" s="190"/>
      <c r="Y769" s="190"/>
      <c r="Z769" s="190"/>
      <c r="AA769" s="190"/>
      <c r="AB769" s="190"/>
      <c r="AC769" s="190"/>
      <c r="AD769" s="190"/>
      <c r="AE769" s="190"/>
    </row>
    <row r="770" spans="1:31" ht="26.25" customHeight="1">
      <c r="A770" s="190"/>
      <c r="B770" s="190"/>
      <c r="C770" s="190"/>
      <c r="D770" s="190"/>
      <c r="E770" s="190"/>
      <c r="F770" s="190"/>
      <c r="G770" s="190"/>
      <c r="H770" s="190"/>
      <c r="I770" s="190"/>
      <c r="J770" s="190"/>
      <c r="K770" s="190"/>
      <c r="L770" s="190"/>
      <c r="M770" s="190"/>
      <c r="N770" s="190"/>
      <c r="O770" s="190"/>
      <c r="P770" s="190"/>
      <c r="Q770" s="190"/>
      <c r="R770" s="190"/>
      <c r="S770" s="190"/>
      <c r="T770" s="190"/>
      <c r="U770" s="190"/>
      <c r="V770" s="190"/>
      <c r="W770" s="190"/>
      <c r="X770" s="190"/>
      <c r="Y770" s="190"/>
      <c r="Z770" s="190"/>
      <c r="AA770" s="190"/>
      <c r="AB770" s="190"/>
      <c r="AC770" s="190"/>
      <c r="AD770" s="190"/>
      <c r="AE770" s="190"/>
    </row>
    <row r="771" spans="1:31" ht="26.25" customHeight="1">
      <c r="A771" s="190"/>
      <c r="B771" s="190"/>
      <c r="C771" s="190"/>
      <c r="D771" s="190"/>
      <c r="E771" s="190"/>
      <c r="F771" s="190"/>
      <c r="G771" s="190"/>
      <c r="H771" s="190"/>
      <c r="I771" s="190"/>
      <c r="J771" s="190"/>
      <c r="K771" s="190"/>
      <c r="L771" s="190"/>
      <c r="M771" s="190"/>
      <c r="N771" s="190"/>
      <c r="O771" s="190"/>
      <c r="P771" s="190"/>
      <c r="Q771" s="190"/>
      <c r="R771" s="190"/>
      <c r="S771" s="190"/>
      <c r="T771" s="190"/>
      <c r="U771" s="190"/>
      <c r="V771" s="190"/>
      <c r="W771" s="190"/>
      <c r="X771" s="190"/>
      <c r="Y771" s="190"/>
      <c r="Z771" s="190"/>
      <c r="AA771" s="190"/>
      <c r="AB771" s="190"/>
      <c r="AC771" s="190"/>
      <c r="AD771" s="190"/>
      <c r="AE771" s="190"/>
    </row>
    <row r="772" spans="1:31" ht="26.25" customHeight="1">
      <c r="A772" s="190"/>
      <c r="B772" s="190"/>
      <c r="C772" s="190"/>
      <c r="D772" s="190"/>
      <c r="E772" s="190"/>
      <c r="F772" s="190"/>
      <c r="G772" s="190"/>
      <c r="H772" s="190"/>
      <c r="I772" s="190"/>
      <c r="J772" s="190"/>
      <c r="K772" s="190"/>
      <c r="L772" s="190"/>
      <c r="M772" s="190"/>
      <c r="N772" s="190"/>
      <c r="O772" s="190"/>
      <c r="P772" s="190"/>
      <c r="Q772" s="190"/>
      <c r="R772" s="190"/>
      <c r="S772" s="190"/>
      <c r="T772" s="190"/>
      <c r="U772" s="190"/>
      <c r="V772" s="190"/>
      <c r="W772" s="190"/>
      <c r="X772" s="190"/>
      <c r="Y772" s="190"/>
      <c r="Z772" s="190"/>
      <c r="AA772" s="190"/>
      <c r="AB772" s="190"/>
      <c r="AC772" s="190"/>
      <c r="AD772" s="190"/>
      <c r="AE772" s="190"/>
    </row>
    <row r="773" spans="1:31" ht="26.25" customHeight="1">
      <c r="A773" s="190"/>
      <c r="B773" s="190"/>
      <c r="C773" s="190"/>
      <c r="D773" s="190"/>
      <c r="E773" s="190"/>
      <c r="F773" s="190"/>
      <c r="G773" s="190"/>
      <c r="H773" s="190"/>
      <c r="I773" s="190"/>
      <c r="J773" s="190"/>
      <c r="K773" s="190"/>
      <c r="L773" s="190"/>
      <c r="M773" s="190"/>
      <c r="N773" s="190"/>
      <c r="O773" s="190"/>
      <c r="P773" s="190"/>
      <c r="Q773" s="190"/>
      <c r="R773" s="190"/>
      <c r="S773" s="190"/>
      <c r="T773" s="190"/>
      <c r="U773" s="190"/>
      <c r="V773" s="190"/>
      <c r="W773" s="190"/>
      <c r="X773" s="190"/>
      <c r="Y773" s="190"/>
      <c r="Z773" s="190"/>
      <c r="AA773" s="190"/>
      <c r="AB773" s="190"/>
      <c r="AC773" s="190"/>
      <c r="AD773" s="190"/>
      <c r="AE773" s="190"/>
    </row>
    <row r="774" spans="1:31" ht="26.25" customHeight="1">
      <c r="A774" s="190"/>
      <c r="B774" s="190"/>
      <c r="C774" s="190"/>
      <c r="D774" s="190"/>
      <c r="E774" s="190"/>
      <c r="F774" s="190"/>
      <c r="G774" s="190"/>
      <c r="H774" s="190"/>
      <c r="I774" s="190"/>
      <c r="J774" s="190"/>
      <c r="K774" s="190"/>
      <c r="L774" s="190"/>
      <c r="M774" s="190"/>
      <c r="N774" s="190"/>
      <c r="O774" s="190"/>
      <c r="P774" s="190"/>
      <c r="Q774" s="190"/>
      <c r="R774" s="190"/>
      <c r="S774" s="190"/>
      <c r="T774" s="190"/>
      <c r="U774" s="190"/>
      <c r="V774" s="190"/>
      <c r="W774" s="190"/>
      <c r="X774" s="190"/>
      <c r="Y774" s="190"/>
      <c r="Z774" s="190"/>
      <c r="AA774" s="190"/>
      <c r="AB774" s="190"/>
      <c r="AC774" s="190"/>
      <c r="AD774" s="190"/>
      <c r="AE774" s="190"/>
    </row>
    <row r="775" spans="1:31" ht="26.25" customHeight="1">
      <c r="A775" s="190"/>
      <c r="B775" s="190"/>
      <c r="C775" s="190"/>
      <c r="D775" s="190"/>
      <c r="E775" s="190"/>
      <c r="F775" s="190"/>
      <c r="G775" s="190"/>
      <c r="H775" s="190"/>
      <c r="I775" s="190"/>
      <c r="J775" s="190"/>
      <c r="K775" s="190"/>
      <c r="L775" s="190"/>
      <c r="M775" s="190"/>
      <c r="N775" s="190"/>
      <c r="O775" s="190"/>
      <c r="P775" s="190"/>
      <c r="Q775" s="190"/>
      <c r="R775" s="190"/>
      <c r="S775" s="190"/>
      <c r="T775" s="190"/>
      <c r="U775" s="190"/>
      <c r="V775" s="190"/>
      <c r="W775" s="190"/>
      <c r="X775" s="190"/>
      <c r="Y775" s="190"/>
      <c r="Z775" s="190"/>
      <c r="AA775" s="190"/>
      <c r="AB775" s="190"/>
      <c r="AC775" s="190"/>
      <c r="AD775" s="190"/>
      <c r="AE775" s="190"/>
    </row>
    <row r="776" spans="1:31" ht="26.25" customHeight="1">
      <c r="A776" s="190"/>
      <c r="B776" s="190"/>
      <c r="C776" s="190"/>
      <c r="D776" s="190"/>
      <c r="E776" s="190"/>
      <c r="F776" s="190"/>
      <c r="G776" s="190"/>
      <c r="H776" s="190"/>
      <c r="I776" s="190"/>
      <c r="J776" s="190"/>
      <c r="K776" s="190"/>
      <c r="L776" s="190"/>
      <c r="M776" s="190"/>
      <c r="N776" s="190"/>
      <c r="O776" s="190"/>
      <c r="P776" s="190"/>
      <c r="Q776" s="190"/>
      <c r="R776" s="190"/>
      <c r="S776" s="190"/>
      <c r="T776" s="190"/>
      <c r="U776" s="190"/>
      <c r="V776" s="190"/>
      <c r="W776" s="190"/>
      <c r="X776" s="190"/>
      <c r="Y776" s="190"/>
      <c r="Z776" s="190"/>
      <c r="AA776" s="190"/>
      <c r="AB776" s="190"/>
      <c r="AC776" s="190"/>
      <c r="AD776" s="190"/>
      <c r="AE776" s="190"/>
    </row>
    <row r="777" spans="1:31" ht="26.25" customHeight="1">
      <c r="A777" s="190"/>
      <c r="B777" s="190"/>
      <c r="C777" s="190"/>
      <c r="D777" s="190"/>
      <c r="E777" s="190"/>
      <c r="F777" s="190"/>
      <c r="G777" s="190"/>
      <c r="H777" s="190"/>
      <c r="I777" s="190"/>
      <c r="J777" s="190"/>
      <c r="K777" s="190"/>
      <c r="L777" s="190"/>
      <c r="M777" s="190"/>
      <c r="N777" s="190"/>
      <c r="O777" s="190"/>
      <c r="P777" s="190"/>
      <c r="Q777" s="190"/>
      <c r="R777" s="190"/>
      <c r="S777" s="190"/>
      <c r="T777" s="190"/>
      <c r="U777" s="190"/>
      <c r="V777" s="190"/>
      <c r="W777" s="190"/>
      <c r="X777" s="190"/>
      <c r="Y777" s="190"/>
      <c r="Z777" s="190"/>
      <c r="AA777" s="190"/>
      <c r="AB777" s="190"/>
      <c r="AC777" s="190"/>
      <c r="AD777" s="190"/>
      <c r="AE777" s="190"/>
    </row>
    <row r="778" spans="1:31" ht="26.25" customHeight="1">
      <c r="A778" s="190"/>
      <c r="B778" s="190"/>
      <c r="C778" s="190"/>
      <c r="D778" s="190"/>
      <c r="E778" s="190"/>
      <c r="F778" s="190"/>
      <c r="G778" s="190"/>
      <c r="H778" s="190"/>
      <c r="I778" s="190"/>
      <c r="J778" s="190"/>
      <c r="K778" s="190"/>
      <c r="L778" s="190"/>
      <c r="M778" s="190"/>
      <c r="N778" s="190"/>
      <c r="O778" s="190"/>
      <c r="P778" s="190"/>
      <c r="Q778" s="190"/>
      <c r="R778" s="190"/>
      <c r="S778" s="190"/>
      <c r="T778" s="190"/>
      <c r="U778" s="190"/>
      <c r="V778" s="190"/>
      <c r="W778" s="190"/>
      <c r="X778" s="190"/>
      <c r="Y778" s="190"/>
      <c r="Z778" s="190"/>
      <c r="AA778" s="190"/>
      <c r="AB778" s="190"/>
      <c r="AC778" s="190"/>
      <c r="AD778" s="190"/>
      <c r="AE778" s="190"/>
    </row>
    <row r="779" spans="1:31" ht="26.25" customHeight="1">
      <c r="A779" s="190"/>
      <c r="B779" s="190"/>
      <c r="C779" s="190"/>
      <c r="D779" s="190"/>
      <c r="E779" s="190"/>
      <c r="F779" s="190"/>
      <c r="G779" s="190"/>
      <c r="H779" s="190"/>
      <c r="I779" s="190"/>
      <c r="J779" s="190"/>
      <c r="K779" s="190"/>
      <c r="L779" s="190"/>
      <c r="M779" s="190"/>
      <c r="N779" s="190"/>
      <c r="O779" s="190"/>
      <c r="P779" s="190"/>
      <c r="Q779" s="190"/>
      <c r="R779" s="190"/>
      <c r="S779" s="190"/>
      <c r="T779" s="190"/>
      <c r="U779" s="190"/>
      <c r="V779" s="190"/>
      <c r="W779" s="190"/>
      <c r="X779" s="190"/>
      <c r="Y779" s="190"/>
      <c r="Z779" s="190"/>
      <c r="AA779" s="190"/>
      <c r="AB779" s="190"/>
      <c r="AC779" s="190"/>
      <c r="AD779" s="190"/>
      <c r="AE779" s="190"/>
    </row>
    <row r="780" spans="1:31" ht="26.25" customHeight="1">
      <c r="A780" s="190"/>
      <c r="B780" s="190"/>
      <c r="C780" s="190"/>
      <c r="D780" s="190"/>
      <c r="E780" s="190"/>
      <c r="F780" s="190"/>
      <c r="G780" s="190"/>
      <c r="H780" s="190"/>
      <c r="I780" s="190"/>
      <c r="J780" s="190"/>
      <c r="K780" s="190"/>
      <c r="L780" s="190"/>
      <c r="M780" s="190"/>
      <c r="N780" s="190"/>
      <c r="O780" s="190"/>
      <c r="P780" s="190"/>
      <c r="Q780" s="190"/>
      <c r="R780" s="190"/>
      <c r="S780" s="190"/>
      <c r="T780" s="190"/>
      <c r="U780" s="190"/>
      <c r="V780" s="190"/>
      <c r="W780" s="190"/>
      <c r="X780" s="190"/>
      <c r="Y780" s="190"/>
      <c r="Z780" s="190"/>
      <c r="AA780" s="190"/>
      <c r="AB780" s="190"/>
      <c r="AC780" s="190"/>
      <c r="AD780" s="190"/>
      <c r="AE780" s="190"/>
    </row>
    <row r="781" spans="1:31" ht="26.25" customHeight="1">
      <c r="A781" s="190"/>
      <c r="B781" s="190"/>
      <c r="C781" s="190"/>
      <c r="D781" s="190"/>
      <c r="E781" s="190"/>
      <c r="F781" s="190"/>
      <c r="G781" s="190"/>
      <c r="H781" s="190"/>
      <c r="I781" s="190"/>
      <c r="J781" s="190"/>
      <c r="K781" s="190"/>
      <c r="L781" s="190"/>
      <c r="M781" s="190"/>
      <c r="N781" s="190"/>
      <c r="O781" s="190"/>
      <c r="P781" s="190"/>
      <c r="Q781" s="190"/>
      <c r="R781" s="190"/>
      <c r="S781" s="190"/>
      <c r="T781" s="190"/>
      <c r="U781" s="190"/>
      <c r="V781" s="190"/>
      <c r="W781" s="190"/>
      <c r="X781" s="190"/>
      <c r="Y781" s="190"/>
      <c r="Z781" s="190"/>
      <c r="AA781" s="190"/>
      <c r="AB781" s="190"/>
      <c r="AC781" s="190"/>
      <c r="AD781" s="190"/>
      <c r="AE781" s="190"/>
    </row>
    <row r="782" spans="1:31" ht="26.25" customHeight="1">
      <c r="A782" s="190"/>
      <c r="B782" s="190"/>
      <c r="C782" s="190"/>
      <c r="D782" s="190"/>
      <c r="E782" s="190"/>
      <c r="F782" s="190"/>
      <c r="G782" s="190"/>
      <c r="H782" s="190"/>
      <c r="I782" s="190"/>
      <c r="J782" s="190"/>
      <c r="K782" s="190"/>
      <c r="L782" s="190"/>
      <c r="M782" s="190"/>
      <c r="N782" s="190"/>
      <c r="O782" s="190"/>
      <c r="P782" s="190"/>
      <c r="Q782" s="190"/>
      <c r="R782" s="190"/>
      <c r="S782" s="190"/>
      <c r="T782" s="190"/>
      <c r="U782" s="190"/>
      <c r="V782" s="190"/>
      <c r="W782" s="190"/>
      <c r="X782" s="190"/>
      <c r="Y782" s="190"/>
      <c r="Z782" s="190"/>
      <c r="AA782" s="190"/>
      <c r="AB782" s="190"/>
      <c r="AC782" s="190"/>
      <c r="AD782" s="190"/>
      <c r="AE782" s="190"/>
    </row>
    <row r="783" spans="1:31" ht="26.25" customHeight="1">
      <c r="A783" s="190"/>
      <c r="B783" s="190"/>
      <c r="C783" s="190"/>
      <c r="D783" s="190"/>
      <c r="E783" s="190"/>
      <c r="F783" s="190"/>
      <c r="G783" s="190"/>
      <c r="H783" s="190"/>
      <c r="I783" s="190"/>
      <c r="J783" s="190"/>
      <c r="K783" s="190"/>
      <c r="L783" s="190"/>
      <c r="M783" s="190"/>
      <c r="N783" s="190"/>
      <c r="O783" s="190"/>
      <c r="P783" s="190"/>
      <c r="Q783" s="190"/>
      <c r="R783" s="190"/>
      <c r="S783" s="190"/>
      <c r="T783" s="190"/>
      <c r="U783" s="190"/>
      <c r="V783" s="190"/>
      <c r="W783" s="190"/>
      <c r="X783" s="190"/>
      <c r="Y783" s="190"/>
      <c r="Z783" s="190"/>
      <c r="AA783" s="190"/>
      <c r="AB783" s="190"/>
      <c r="AC783" s="190"/>
      <c r="AD783" s="190"/>
      <c r="AE783" s="190"/>
    </row>
    <row r="784" spans="1:31" ht="26.25" customHeight="1">
      <c r="A784" s="190"/>
      <c r="B784" s="190"/>
      <c r="C784" s="190"/>
      <c r="D784" s="190"/>
      <c r="E784" s="190"/>
      <c r="F784" s="190"/>
      <c r="G784" s="190"/>
      <c r="H784" s="190"/>
      <c r="I784" s="190"/>
      <c r="J784" s="190"/>
      <c r="K784" s="190"/>
      <c r="L784" s="190"/>
      <c r="M784" s="190"/>
      <c r="N784" s="190"/>
      <c r="O784" s="190"/>
      <c r="P784" s="190"/>
      <c r="Q784" s="190"/>
      <c r="R784" s="190"/>
      <c r="S784" s="190"/>
      <c r="T784" s="190"/>
      <c r="U784" s="190"/>
      <c r="V784" s="190"/>
      <c r="W784" s="190"/>
      <c r="X784" s="190"/>
      <c r="Y784" s="190"/>
      <c r="Z784" s="190"/>
      <c r="AA784" s="190"/>
      <c r="AB784" s="190"/>
      <c r="AC784" s="190"/>
      <c r="AD784" s="190"/>
      <c r="AE784" s="190"/>
    </row>
    <row r="785" spans="1:31" ht="26.25" customHeight="1">
      <c r="A785" s="190"/>
      <c r="B785" s="190"/>
      <c r="C785" s="190"/>
      <c r="D785" s="190"/>
      <c r="E785" s="190"/>
      <c r="F785" s="190"/>
      <c r="G785" s="190"/>
      <c r="H785" s="190"/>
      <c r="I785" s="190"/>
      <c r="J785" s="190"/>
      <c r="K785" s="190"/>
      <c r="L785" s="190"/>
      <c r="M785" s="190"/>
      <c r="N785" s="190"/>
      <c r="O785" s="190"/>
      <c r="P785" s="190"/>
      <c r="Q785" s="190"/>
      <c r="R785" s="190"/>
      <c r="S785" s="190"/>
      <c r="T785" s="190"/>
      <c r="U785" s="190"/>
      <c r="V785" s="190"/>
      <c r="W785" s="190"/>
      <c r="X785" s="190"/>
      <c r="Y785" s="190"/>
      <c r="Z785" s="190"/>
      <c r="AA785" s="190"/>
      <c r="AB785" s="190"/>
      <c r="AC785" s="190"/>
      <c r="AD785" s="190"/>
      <c r="AE785" s="190"/>
    </row>
    <row r="786" spans="1:31" ht="26.25" customHeight="1">
      <c r="A786" s="190"/>
      <c r="B786" s="190"/>
      <c r="C786" s="190"/>
      <c r="D786" s="190"/>
      <c r="E786" s="190"/>
      <c r="F786" s="190"/>
      <c r="G786" s="190"/>
      <c r="H786" s="190"/>
      <c r="I786" s="190"/>
      <c r="J786" s="190"/>
      <c r="K786" s="190"/>
      <c r="L786" s="190"/>
      <c r="M786" s="190"/>
      <c r="N786" s="190"/>
      <c r="O786" s="190"/>
      <c r="P786" s="190"/>
      <c r="Q786" s="190"/>
      <c r="R786" s="190"/>
      <c r="S786" s="190"/>
      <c r="T786" s="190"/>
      <c r="U786" s="190"/>
      <c r="V786" s="190"/>
      <c r="W786" s="190"/>
      <c r="X786" s="190"/>
      <c r="Y786" s="190"/>
      <c r="Z786" s="190"/>
      <c r="AA786" s="190"/>
      <c r="AB786" s="190"/>
      <c r="AC786" s="190"/>
      <c r="AD786" s="190"/>
      <c r="AE786" s="190"/>
    </row>
    <row r="787" spans="1:31" ht="26.25" customHeight="1">
      <c r="A787" s="190"/>
      <c r="B787" s="190"/>
      <c r="C787" s="190"/>
      <c r="D787" s="190"/>
      <c r="E787" s="190"/>
      <c r="F787" s="190"/>
      <c r="G787" s="190"/>
      <c r="H787" s="190"/>
      <c r="I787" s="190"/>
      <c r="J787" s="190"/>
      <c r="K787" s="190"/>
      <c r="L787" s="190"/>
      <c r="M787" s="190"/>
      <c r="N787" s="190"/>
      <c r="O787" s="190"/>
      <c r="P787" s="190"/>
      <c r="Q787" s="190"/>
      <c r="R787" s="190"/>
      <c r="S787" s="190"/>
      <c r="T787" s="190"/>
      <c r="U787" s="190"/>
      <c r="V787" s="190"/>
      <c r="W787" s="190"/>
      <c r="X787" s="190"/>
      <c r="Y787" s="190"/>
      <c r="Z787" s="190"/>
      <c r="AA787" s="190"/>
      <c r="AB787" s="190"/>
      <c r="AC787" s="190"/>
      <c r="AD787" s="190"/>
      <c r="AE787" s="190"/>
    </row>
    <row r="788" spans="1:31" ht="26.25" customHeight="1">
      <c r="A788" s="190"/>
      <c r="B788" s="190"/>
      <c r="C788" s="190"/>
      <c r="D788" s="190"/>
      <c r="E788" s="190"/>
      <c r="F788" s="190"/>
      <c r="G788" s="190"/>
      <c r="H788" s="190"/>
      <c r="I788" s="190"/>
      <c r="J788" s="190"/>
      <c r="K788" s="190"/>
      <c r="L788" s="190"/>
      <c r="M788" s="190"/>
      <c r="N788" s="190"/>
      <c r="O788" s="190"/>
      <c r="P788" s="190"/>
      <c r="Q788" s="190"/>
      <c r="R788" s="190"/>
      <c r="S788" s="190"/>
      <c r="T788" s="190"/>
      <c r="U788" s="190"/>
      <c r="V788" s="190"/>
      <c r="W788" s="190"/>
      <c r="X788" s="190"/>
      <c r="Y788" s="190"/>
      <c r="Z788" s="190"/>
      <c r="AA788" s="190"/>
      <c r="AB788" s="190"/>
      <c r="AC788" s="190"/>
      <c r="AD788" s="190"/>
      <c r="AE788" s="190"/>
    </row>
    <row r="789" spans="1:31" ht="26.25" customHeight="1">
      <c r="A789" s="190"/>
      <c r="B789" s="190"/>
      <c r="C789" s="190"/>
      <c r="D789" s="190"/>
      <c r="E789" s="190"/>
      <c r="F789" s="190"/>
      <c r="G789" s="190"/>
      <c r="H789" s="190"/>
      <c r="I789" s="190"/>
      <c r="J789" s="190"/>
      <c r="K789" s="190"/>
      <c r="L789" s="190"/>
      <c r="M789" s="190"/>
      <c r="N789" s="190"/>
      <c r="O789" s="190"/>
      <c r="P789" s="190"/>
      <c r="Q789" s="190"/>
      <c r="R789" s="190"/>
      <c r="S789" s="190"/>
      <c r="T789" s="190"/>
      <c r="U789" s="190"/>
      <c r="V789" s="190"/>
      <c r="W789" s="190"/>
      <c r="X789" s="190"/>
      <c r="Y789" s="190"/>
      <c r="Z789" s="190"/>
      <c r="AA789" s="190"/>
      <c r="AB789" s="190"/>
      <c r="AC789" s="190"/>
      <c r="AD789" s="190"/>
      <c r="AE789" s="190"/>
    </row>
    <row r="790" spans="1:31" ht="26.25" customHeight="1">
      <c r="A790" s="190"/>
      <c r="B790" s="190"/>
      <c r="C790" s="190"/>
      <c r="D790" s="190"/>
      <c r="E790" s="190"/>
      <c r="F790" s="190"/>
      <c r="G790" s="190"/>
      <c r="H790" s="190"/>
      <c r="I790" s="190"/>
      <c r="J790" s="190"/>
      <c r="K790" s="190"/>
      <c r="L790" s="190"/>
      <c r="M790" s="190"/>
      <c r="N790" s="190"/>
      <c r="O790" s="190"/>
      <c r="P790" s="190"/>
      <c r="Q790" s="190"/>
      <c r="R790" s="190"/>
      <c r="S790" s="190"/>
      <c r="T790" s="190"/>
      <c r="U790" s="190"/>
      <c r="V790" s="190"/>
      <c r="W790" s="190"/>
      <c r="X790" s="190"/>
      <c r="Y790" s="190"/>
      <c r="Z790" s="190"/>
      <c r="AA790" s="190"/>
      <c r="AB790" s="190"/>
      <c r="AC790" s="190"/>
      <c r="AD790" s="190"/>
      <c r="AE790" s="190"/>
    </row>
    <row r="791" spans="1:31" ht="26.25" customHeight="1">
      <c r="A791" s="190"/>
      <c r="B791" s="190"/>
      <c r="C791" s="190"/>
      <c r="D791" s="190"/>
      <c r="E791" s="190"/>
      <c r="F791" s="190"/>
      <c r="G791" s="190"/>
      <c r="H791" s="190"/>
      <c r="I791" s="190"/>
      <c r="J791" s="190"/>
      <c r="K791" s="190"/>
      <c r="L791" s="190"/>
      <c r="M791" s="190"/>
      <c r="N791" s="190"/>
      <c r="O791" s="190"/>
      <c r="P791" s="190"/>
      <c r="Q791" s="190"/>
      <c r="R791" s="190"/>
      <c r="S791" s="190"/>
      <c r="T791" s="190"/>
      <c r="U791" s="190"/>
      <c r="V791" s="190"/>
      <c r="W791" s="190"/>
      <c r="X791" s="190"/>
      <c r="Y791" s="190"/>
      <c r="Z791" s="190"/>
      <c r="AA791" s="190"/>
      <c r="AB791" s="190"/>
      <c r="AC791" s="190"/>
      <c r="AD791" s="190"/>
      <c r="AE791" s="190"/>
    </row>
    <row r="792" spans="1:31" ht="26.25" customHeight="1">
      <c r="A792" s="190"/>
      <c r="B792" s="190"/>
      <c r="C792" s="190"/>
      <c r="D792" s="190"/>
      <c r="E792" s="190"/>
      <c r="F792" s="190"/>
      <c r="G792" s="190"/>
      <c r="H792" s="190"/>
      <c r="I792" s="190"/>
      <c r="J792" s="190"/>
      <c r="K792" s="190"/>
      <c r="L792" s="190"/>
      <c r="M792" s="190"/>
      <c r="N792" s="190"/>
      <c r="O792" s="190"/>
      <c r="P792" s="190"/>
      <c r="Q792" s="190"/>
      <c r="R792" s="190"/>
      <c r="S792" s="190"/>
      <c r="T792" s="190"/>
      <c r="U792" s="190"/>
      <c r="V792" s="190"/>
      <c r="W792" s="190"/>
      <c r="X792" s="190"/>
      <c r="Y792" s="190"/>
      <c r="Z792" s="190"/>
      <c r="AA792" s="190"/>
      <c r="AB792" s="190"/>
      <c r="AC792" s="190"/>
      <c r="AD792" s="190"/>
      <c r="AE792" s="190"/>
    </row>
    <row r="793" spans="1:31" ht="26.25" customHeight="1">
      <c r="A793" s="190"/>
      <c r="B793" s="190"/>
      <c r="C793" s="190"/>
      <c r="D793" s="190"/>
      <c r="E793" s="190"/>
      <c r="F793" s="190"/>
      <c r="G793" s="190"/>
      <c r="H793" s="190"/>
      <c r="I793" s="190"/>
      <c r="J793" s="190"/>
      <c r="K793" s="190"/>
      <c r="L793" s="190"/>
      <c r="M793" s="190"/>
      <c r="N793" s="190"/>
      <c r="O793" s="190"/>
      <c r="P793" s="190"/>
      <c r="Q793" s="190"/>
      <c r="R793" s="190"/>
      <c r="S793" s="190"/>
      <c r="T793" s="190"/>
      <c r="U793" s="190"/>
      <c r="V793" s="190"/>
      <c r="W793" s="190"/>
      <c r="X793" s="190"/>
      <c r="Y793" s="190"/>
      <c r="Z793" s="190"/>
      <c r="AA793" s="190"/>
      <c r="AB793" s="190"/>
      <c r="AC793" s="190"/>
      <c r="AD793" s="190"/>
      <c r="AE793" s="190"/>
    </row>
    <row r="794" spans="1:31" ht="26.25" customHeight="1">
      <c r="A794" s="190"/>
      <c r="B794" s="190"/>
      <c r="C794" s="190"/>
      <c r="D794" s="190"/>
      <c r="E794" s="190"/>
      <c r="F794" s="190"/>
      <c r="G794" s="190"/>
      <c r="H794" s="190"/>
      <c r="I794" s="190"/>
      <c r="J794" s="190"/>
      <c r="K794" s="190"/>
      <c r="L794" s="190"/>
      <c r="M794" s="190"/>
      <c r="N794" s="190"/>
      <c r="O794" s="190"/>
      <c r="P794" s="190"/>
      <c r="Q794" s="190"/>
      <c r="R794" s="190"/>
      <c r="S794" s="190"/>
      <c r="T794" s="190"/>
      <c r="U794" s="190"/>
      <c r="V794" s="190"/>
      <c r="W794" s="190"/>
      <c r="X794" s="190"/>
      <c r="Y794" s="190"/>
      <c r="Z794" s="190"/>
      <c r="AA794" s="190"/>
      <c r="AB794" s="190"/>
      <c r="AC794" s="190"/>
      <c r="AD794" s="190"/>
      <c r="AE794" s="190"/>
    </row>
    <row r="795" spans="1:31" ht="26.25" customHeight="1">
      <c r="A795" s="190"/>
      <c r="B795" s="190"/>
      <c r="C795" s="190"/>
      <c r="D795" s="190"/>
      <c r="E795" s="190"/>
      <c r="F795" s="190"/>
      <c r="G795" s="190"/>
      <c r="H795" s="190"/>
      <c r="I795" s="190"/>
      <c r="J795" s="190"/>
      <c r="K795" s="190"/>
      <c r="L795" s="190"/>
      <c r="M795" s="190"/>
      <c r="N795" s="190"/>
      <c r="O795" s="190"/>
      <c r="P795" s="190"/>
      <c r="Q795" s="190"/>
      <c r="R795" s="190"/>
      <c r="S795" s="190"/>
      <c r="T795" s="190"/>
      <c r="U795" s="190"/>
      <c r="V795" s="190"/>
      <c r="W795" s="190"/>
      <c r="X795" s="190"/>
      <c r="Y795" s="190"/>
      <c r="Z795" s="190"/>
      <c r="AA795" s="190"/>
      <c r="AB795" s="190"/>
      <c r="AC795" s="190"/>
      <c r="AD795" s="190"/>
      <c r="AE795" s="190"/>
    </row>
    <row r="796" spans="1:31" ht="26.25" customHeight="1">
      <c r="A796" s="190"/>
      <c r="B796" s="190"/>
      <c r="C796" s="190"/>
      <c r="D796" s="190"/>
      <c r="E796" s="190"/>
      <c r="F796" s="190"/>
      <c r="G796" s="190"/>
      <c r="H796" s="190"/>
      <c r="I796" s="190"/>
      <c r="J796" s="190"/>
      <c r="K796" s="190"/>
      <c r="L796" s="190"/>
      <c r="M796" s="190"/>
      <c r="N796" s="190"/>
      <c r="O796" s="190"/>
      <c r="P796" s="190"/>
      <c r="Q796" s="190"/>
      <c r="R796" s="190"/>
      <c r="S796" s="190"/>
      <c r="T796" s="190"/>
      <c r="U796" s="190"/>
      <c r="V796" s="190"/>
      <c r="W796" s="190"/>
      <c r="X796" s="190"/>
      <c r="Y796" s="190"/>
      <c r="Z796" s="190"/>
      <c r="AA796" s="190"/>
      <c r="AB796" s="190"/>
      <c r="AC796" s="190"/>
      <c r="AD796" s="190"/>
      <c r="AE796" s="190"/>
    </row>
    <row r="797" spans="1:31" ht="26.25" customHeight="1">
      <c r="A797" s="190"/>
      <c r="B797" s="190"/>
      <c r="C797" s="190"/>
      <c r="D797" s="190"/>
      <c r="E797" s="190"/>
      <c r="F797" s="190"/>
      <c r="G797" s="190"/>
      <c r="H797" s="190"/>
      <c r="I797" s="190"/>
      <c r="J797" s="190"/>
      <c r="K797" s="190"/>
      <c r="L797" s="190"/>
      <c r="M797" s="190"/>
      <c r="N797" s="190"/>
      <c r="O797" s="190"/>
      <c r="P797" s="190"/>
      <c r="Q797" s="190"/>
      <c r="R797" s="190"/>
      <c r="S797" s="190"/>
      <c r="T797" s="190"/>
      <c r="U797" s="190"/>
      <c r="V797" s="190"/>
      <c r="W797" s="190"/>
      <c r="X797" s="190"/>
      <c r="Y797" s="190"/>
      <c r="Z797" s="190"/>
      <c r="AA797" s="190"/>
      <c r="AB797" s="190"/>
      <c r="AC797" s="190"/>
      <c r="AD797" s="190"/>
      <c r="AE797" s="190"/>
    </row>
    <row r="798" spans="1:31" ht="26.25" customHeight="1">
      <c r="A798" s="190"/>
      <c r="B798" s="190"/>
      <c r="C798" s="190"/>
      <c r="D798" s="190"/>
      <c r="E798" s="190"/>
      <c r="F798" s="190"/>
      <c r="G798" s="190"/>
      <c r="H798" s="190"/>
      <c r="I798" s="190"/>
      <c r="J798" s="190"/>
      <c r="K798" s="190"/>
      <c r="L798" s="190"/>
      <c r="M798" s="190"/>
      <c r="N798" s="190"/>
      <c r="O798" s="190"/>
      <c r="P798" s="190"/>
      <c r="Q798" s="190"/>
      <c r="R798" s="190"/>
      <c r="S798" s="190"/>
      <c r="T798" s="190"/>
      <c r="U798" s="190"/>
      <c r="V798" s="190"/>
      <c r="W798" s="190"/>
      <c r="X798" s="190"/>
      <c r="Y798" s="190"/>
      <c r="Z798" s="190"/>
      <c r="AA798" s="190"/>
      <c r="AB798" s="190"/>
      <c r="AC798" s="190"/>
      <c r="AD798" s="190"/>
      <c r="AE798" s="190"/>
    </row>
    <row r="799" spans="1:31" ht="26.25" customHeight="1">
      <c r="A799" s="190"/>
      <c r="B799" s="190"/>
      <c r="C799" s="190"/>
      <c r="D799" s="190"/>
      <c r="E799" s="190"/>
      <c r="F799" s="190"/>
      <c r="G799" s="190"/>
      <c r="H799" s="190"/>
      <c r="I799" s="190"/>
      <c r="J799" s="190"/>
      <c r="K799" s="190"/>
      <c r="L799" s="190"/>
      <c r="M799" s="190"/>
      <c r="N799" s="190"/>
      <c r="O799" s="190"/>
      <c r="P799" s="190"/>
      <c r="Q799" s="190"/>
      <c r="R799" s="190"/>
      <c r="S799" s="190"/>
      <c r="T799" s="190"/>
      <c r="U799" s="190"/>
      <c r="V799" s="190"/>
      <c r="W799" s="190"/>
      <c r="X799" s="190"/>
      <c r="Y799" s="190"/>
      <c r="Z799" s="190"/>
      <c r="AA799" s="190"/>
      <c r="AB799" s="190"/>
      <c r="AC799" s="190"/>
      <c r="AD799" s="190"/>
      <c r="AE799" s="190"/>
    </row>
    <row r="800" spans="1:31" ht="26.25" customHeight="1">
      <c r="A800" s="190"/>
      <c r="B800" s="190"/>
      <c r="C800" s="190"/>
      <c r="D800" s="190"/>
      <c r="E800" s="190"/>
      <c r="F800" s="190"/>
      <c r="G800" s="190"/>
      <c r="H800" s="190"/>
      <c r="I800" s="190"/>
      <c r="J800" s="190"/>
      <c r="K800" s="190"/>
      <c r="L800" s="190"/>
      <c r="M800" s="190"/>
      <c r="N800" s="190"/>
      <c r="O800" s="190"/>
      <c r="P800" s="190"/>
      <c r="Q800" s="190"/>
      <c r="R800" s="190"/>
      <c r="S800" s="190"/>
      <c r="T800" s="190"/>
      <c r="U800" s="190"/>
      <c r="V800" s="190"/>
      <c r="W800" s="190"/>
      <c r="X800" s="190"/>
      <c r="Y800" s="190"/>
      <c r="Z800" s="190"/>
      <c r="AA800" s="190"/>
      <c r="AB800" s="190"/>
      <c r="AC800" s="190"/>
      <c r="AD800" s="190"/>
      <c r="AE800" s="190"/>
    </row>
    <row r="801" spans="1:31" ht="26.25" customHeight="1">
      <c r="A801" s="190"/>
      <c r="B801" s="190"/>
      <c r="C801" s="190"/>
      <c r="D801" s="190"/>
      <c r="E801" s="190"/>
      <c r="F801" s="190"/>
      <c r="G801" s="190"/>
      <c r="H801" s="190"/>
      <c r="I801" s="190"/>
      <c r="J801" s="190"/>
      <c r="K801" s="190"/>
      <c r="L801" s="190"/>
      <c r="M801" s="190"/>
      <c r="N801" s="190"/>
      <c r="O801" s="190"/>
      <c r="P801" s="190"/>
      <c r="Q801" s="190"/>
      <c r="R801" s="190"/>
      <c r="S801" s="190"/>
      <c r="T801" s="190"/>
      <c r="U801" s="190"/>
      <c r="V801" s="190"/>
      <c r="W801" s="190"/>
      <c r="X801" s="190"/>
      <c r="Y801" s="190"/>
      <c r="Z801" s="190"/>
      <c r="AA801" s="190"/>
      <c r="AB801" s="190"/>
      <c r="AC801" s="190"/>
      <c r="AD801" s="190"/>
      <c r="AE801" s="190"/>
    </row>
    <row r="802" spans="1:31" ht="26.25" customHeight="1">
      <c r="A802" s="190"/>
      <c r="B802" s="190"/>
      <c r="C802" s="190"/>
      <c r="D802" s="190"/>
      <c r="E802" s="190"/>
      <c r="F802" s="190"/>
      <c r="G802" s="190"/>
      <c r="H802" s="190"/>
      <c r="I802" s="190"/>
      <c r="J802" s="190"/>
      <c r="K802" s="190"/>
      <c r="L802" s="190"/>
      <c r="M802" s="190"/>
      <c r="N802" s="190"/>
      <c r="O802" s="190"/>
      <c r="P802" s="190"/>
      <c r="Q802" s="190"/>
      <c r="R802" s="190"/>
      <c r="S802" s="190"/>
      <c r="T802" s="190"/>
      <c r="U802" s="190"/>
      <c r="V802" s="190"/>
      <c r="W802" s="190"/>
      <c r="X802" s="190"/>
      <c r="Y802" s="190"/>
      <c r="Z802" s="190"/>
      <c r="AA802" s="190"/>
      <c r="AB802" s="190"/>
      <c r="AC802" s="190"/>
      <c r="AD802" s="190"/>
      <c r="AE802" s="190"/>
    </row>
    <row r="803" spans="1:31" ht="26.25" customHeight="1">
      <c r="A803" s="190"/>
      <c r="B803" s="190"/>
      <c r="C803" s="190"/>
      <c r="D803" s="190"/>
      <c r="E803" s="190"/>
      <c r="F803" s="190"/>
      <c r="G803" s="190"/>
      <c r="H803" s="190"/>
      <c r="I803" s="190"/>
      <c r="J803" s="190"/>
      <c r="K803" s="190"/>
      <c r="L803" s="190"/>
      <c r="M803" s="190"/>
      <c r="N803" s="190"/>
      <c r="O803" s="190"/>
      <c r="P803" s="190"/>
      <c r="Q803" s="190"/>
      <c r="R803" s="190"/>
      <c r="S803" s="190"/>
      <c r="T803" s="190"/>
      <c r="U803" s="190"/>
      <c r="V803" s="190"/>
      <c r="W803" s="190"/>
      <c r="X803" s="190"/>
      <c r="Y803" s="190"/>
      <c r="Z803" s="190"/>
      <c r="AA803" s="190"/>
      <c r="AB803" s="190"/>
      <c r="AC803" s="190"/>
      <c r="AD803" s="190"/>
      <c r="AE803" s="190"/>
    </row>
    <row r="804" spans="1:31" ht="26.25" customHeight="1">
      <c r="A804" s="190"/>
      <c r="B804" s="190"/>
      <c r="C804" s="190"/>
      <c r="D804" s="190"/>
      <c r="E804" s="190"/>
      <c r="F804" s="190"/>
      <c r="G804" s="190"/>
      <c r="H804" s="190"/>
      <c r="I804" s="190"/>
      <c r="J804" s="190"/>
      <c r="K804" s="190"/>
      <c r="L804" s="190"/>
      <c r="M804" s="190"/>
      <c r="N804" s="190"/>
      <c r="O804" s="190"/>
      <c r="P804" s="190"/>
      <c r="Q804" s="190"/>
      <c r="R804" s="190"/>
      <c r="S804" s="190"/>
      <c r="T804" s="190"/>
      <c r="U804" s="190"/>
      <c r="V804" s="190"/>
      <c r="W804" s="190"/>
      <c r="X804" s="190"/>
      <c r="Y804" s="190"/>
      <c r="Z804" s="190"/>
      <c r="AA804" s="190"/>
      <c r="AB804" s="190"/>
      <c r="AC804" s="190"/>
      <c r="AD804" s="190"/>
      <c r="AE804" s="190"/>
    </row>
    <row r="805" spans="1:31" ht="26.25" customHeight="1">
      <c r="A805" s="190"/>
      <c r="B805" s="190"/>
      <c r="C805" s="190"/>
      <c r="D805" s="190"/>
      <c r="E805" s="190"/>
      <c r="F805" s="190"/>
      <c r="G805" s="190"/>
      <c r="H805" s="190"/>
      <c r="I805" s="190"/>
      <c r="J805" s="190"/>
      <c r="K805" s="190"/>
      <c r="L805" s="190"/>
      <c r="M805" s="190"/>
      <c r="N805" s="190"/>
      <c r="O805" s="190"/>
      <c r="P805" s="190"/>
      <c r="Q805" s="190"/>
      <c r="R805" s="190"/>
      <c r="S805" s="190"/>
      <c r="T805" s="190"/>
      <c r="U805" s="190"/>
      <c r="V805" s="190"/>
      <c r="W805" s="190"/>
      <c r="X805" s="190"/>
      <c r="Y805" s="190"/>
      <c r="Z805" s="190"/>
      <c r="AA805" s="190"/>
      <c r="AB805" s="190"/>
      <c r="AC805" s="190"/>
      <c r="AD805" s="190"/>
      <c r="AE805" s="190"/>
    </row>
    <row r="806" spans="1:31" ht="26.25" customHeight="1">
      <c r="A806" s="190"/>
      <c r="B806" s="190"/>
      <c r="C806" s="190"/>
      <c r="D806" s="190"/>
      <c r="E806" s="190"/>
      <c r="F806" s="190"/>
      <c r="G806" s="190"/>
      <c r="H806" s="190"/>
      <c r="I806" s="190"/>
      <c r="J806" s="190"/>
      <c r="K806" s="190"/>
      <c r="L806" s="190"/>
      <c r="M806" s="190"/>
      <c r="N806" s="190"/>
      <c r="O806" s="190"/>
      <c r="P806" s="190"/>
      <c r="Q806" s="190"/>
      <c r="R806" s="190"/>
      <c r="S806" s="190"/>
      <c r="T806" s="190"/>
      <c r="U806" s="190"/>
      <c r="V806" s="190"/>
      <c r="W806" s="190"/>
      <c r="X806" s="190"/>
      <c r="Y806" s="190"/>
      <c r="Z806" s="190"/>
      <c r="AA806" s="190"/>
      <c r="AB806" s="190"/>
      <c r="AC806" s="190"/>
      <c r="AD806" s="190"/>
      <c r="AE806" s="190"/>
    </row>
    <row r="807" spans="1:31" ht="26.25" customHeight="1">
      <c r="A807" s="190"/>
      <c r="B807" s="190"/>
      <c r="C807" s="190"/>
      <c r="D807" s="190"/>
      <c r="E807" s="190"/>
      <c r="F807" s="190"/>
      <c r="G807" s="190"/>
      <c r="H807" s="190"/>
      <c r="I807" s="190"/>
      <c r="J807" s="190"/>
      <c r="K807" s="190"/>
      <c r="L807" s="190"/>
      <c r="M807" s="190"/>
      <c r="N807" s="190"/>
      <c r="O807" s="190"/>
      <c r="P807" s="190"/>
      <c r="Q807" s="190"/>
      <c r="R807" s="190"/>
      <c r="S807" s="190"/>
      <c r="T807" s="190"/>
      <c r="U807" s="190"/>
      <c r="V807" s="190"/>
      <c r="W807" s="190"/>
      <c r="X807" s="190"/>
      <c r="Y807" s="190"/>
      <c r="Z807" s="190"/>
      <c r="AA807" s="190"/>
      <c r="AB807" s="190"/>
      <c r="AC807" s="190"/>
      <c r="AD807" s="190"/>
      <c r="AE807" s="190"/>
    </row>
    <row r="808" spans="1:31" ht="26.25" customHeight="1">
      <c r="A808" s="190"/>
      <c r="B808" s="190"/>
      <c r="C808" s="190"/>
      <c r="D808" s="190"/>
      <c r="E808" s="190"/>
      <c r="F808" s="190"/>
      <c r="G808" s="190"/>
      <c r="H808" s="190"/>
      <c r="I808" s="190"/>
      <c r="J808" s="190"/>
      <c r="K808" s="190"/>
      <c r="L808" s="190"/>
      <c r="M808" s="190"/>
      <c r="N808" s="190"/>
      <c r="O808" s="190"/>
      <c r="P808" s="190"/>
      <c r="Q808" s="190"/>
      <c r="R808" s="190"/>
      <c r="S808" s="190"/>
      <c r="T808" s="190"/>
      <c r="U808" s="190"/>
      <c r="V808" s="190"/>
      <c r="W808" s="190"/>
      <c r="X808" s="190"/>
      <c r="Y808" s="190"/>
      <c r="Z808" s="190"/>
      <c r="AA808" s="190"/>
      <c r="AB808" s="190"/>
      <c r="AC808" s="190"/>
      <c r="AD808" s="190"/>
      <c r="AE808" s="190"/>
    </row>
    <row r="809" spans="1:31" ht="26.25" customHeight="1">
      <c r="A809" s="190"/>
      <c r="B809" s="190"/>
      <c r="C809" s="190"/>
      <c r="D809" s="190"/>
      <c r="E809" s="190"/>
      <c r="F809" s="190"/>
      <c r="G809" s="190"/>
      <c r="H809" s="190"/>
      <c r="I809" s="190"/>
      <c r="J809" s="190"/>
      <c r="K809" s="190"/>
      <c r="L809" s="190"/>
      <c r="M809" s="190"/>
      <c r="N809" s="190"/>
      <c r="O809" s="190"/>
      <c r="P809" s="190"/>
      <c r="Q809" s="190"/>
      <c r="R809" s="190"/>
      <c r="S809" s="190"/>
      <c r="T809" s="190"/>
      <c r="U809" s="190"/>
      <c r="V809" s="190"/>
      <c r="W809" s="190"/>
      <c r="X809" s="190"/>
      <c r="Y809" s="190"/>
      <c r="Z809" s="190"/>
      <c r="AA809" s="190"/>
      <c r="AB809" s="190"/>
      <c r="AC809" s="190"/>
      <c r="AD809" s="190"/>
      <c r="AE809" s="190"/>
    </row>
    <row r="810" spans="1:31" ht="26.25" customHeight="1">
      <c r="A810" s="190"/>
      <c r="B810" s="190"/>
      <c r="C810" s="190"/>
      <c r="D810" s="190"/>
      <c r="E810" s="190"/>
      <c r="F810" s="190"/>
      <c r="G810" s="190"/>
      <c r="H810" s="190"/>
      <c r="I810" s="190"/>
      <c r="J810" s="190"/>
      <c r="K810" s="190"/>
      <c r="L810" s="190"/>
      <c r="M810" s="190"/>
      <c r="N810" s="190"/>
      <c r="O810" s="190"/>
      <c r="P810" s="190"/>
      <c r="Q810" s="190"/>
      <c r="R810" s="190"/>
      <c r="S810" s="190"/>
      <c r="T810" s="190"/>
      <c r="U810" s="190"/>
      <c r="V810" s="190"/>
      <c r="W810" s="190"/>
      <c r="X810" s="190"/>
      <c r="Y810" s="190"/>
      <c r="Z810" s="190"/>
      <c r="AA810" s="190"/>
      <c r="AB810" s="190"/>
      <c r="AC810" s="190"/>
      <c r="AD810" s="190"/>
      <c r="AE810" s="190"/>
    </row>
    <row r="811" spans="1:31" ht="26.25" customHeight="1">
      <c r="A811" s="190"/>
      <c r="B811" s="190"/>
      <c r="C811" s="190"/>
      <c r="D811" s="190"/>
      <c r="E811" s="190"/>
      <c r="F811" s="190"/>
      <c r="G811" s="190"/>
      <c r="H811" s="190"/>
      <c r="I811" s="190"/>
      <c r="J811" s="190"/>
      <c r="K811" s="190"/>
      <c r="L811" s="190"/>
      <c r="M811" s="190"/>
      <c r="N811" s="190"/>
      <c r="O811" s="190"/>
      <c r="P811" s="190"/>
      <c r="Q811" s="190"/>
      <c r="R811" s="190"/>
      <c r="S811" s="190"/>
      <c r="T811" s="190"/>
      <c r="U811" s="190"/>
      <c r="V811" s="190"/>
      <c r="W811" s="190"/>
      <c r="X811" s="190"/>
      <c r="Y811" s="190"/>
      <c r="Z811" s="190"/>
      <c r="AA811" s="190"/>
      <c r="AB811" s="190"/>
      <c r="AC811" s="190"/>
      <c r="AD811" s="190"/>
      <c r="AE811" s="190"/>
    </row>
    <row r="812" spans="1:31" ht="26.25" customHeight="1">
      <c r="A812" s="190"/>
      <c r="B812" s="190"/>
      <c r="C812" s="190"/>
      <c r="D812" s="190"/>
      <c r="E812" s="190"/>
      <c r="F812" s="190"/>
      <c r="G812" s="190"/>
      <c r="H812" s="190"/>
      <c r="I812" s="190"/>
      <c r="J812" s="190"/>
      <c r="K812" s="190"/>
      <c r="L812" s="190"/>
      <c r="M812" s="190"/>
      <c r="N812" s="190"/>
      <c r="O812" s="190"/>
      <c r="P812" s="190"/>
      <c r="Q812" s="190"/>
      <c r="R812" s="190"/>
      <c r="S812" s="190"/>
      <c r="T812" s="190"/>
      <c r="U812" s="190"/>
      <c r="V812" s="190"/>
      <c r="W812" s="190"/>
      <c r="X812" s="190"/>
      <c r="Y812" s="190"/>
      <c r="Z812" s="190"/>
      <c r="AA812" s="190"/>
      <c r="AB812" s="190"/>
      <c r="AC812" s="190"/>
      <c r="AD812" s="190"/>
      <c r="AE812" s="190"/>
    </row>
    <row r="813" spans="1:31" ht="26.25" customHeight="1">
      <c r="A813" s="190"/>
      <c r="B813" s="190"/>
      <c r="C813" s="190"/>
      <c r="D813" s="190"/>
      <c r="E813" s="190"/>
      <c r="F813" s="190"/>
      <c r="G813" s="190"/>
      <c r="H813" s="190"/>
      <c r="I813" s="190"/>
      <c r="J813" s="190"/>
      <c r="K813" s="190"/>
      <c r="L813" s="190"/>
      <c r="M813" s="190"/>
      <c r="N813" s="190"/>
      <c r="O813" s="190"/>
      <c r="P813" s="190"/>
      <c r="Q813" s="190"/>
      <c r="R813" s="190"/>
      <c r="S813" s="190"/>
      <c r="T813" s="190"/>
      <c r="U813" s="190"/>
      <c r="V813" s="190"/>
      <c r="W813" s="190"/>
      <c r="X813" s="190"/>
      <c r="Y813" s="190"/>
      <c r="Z813" s="190"/>
      <c r="AA813" s="190"/>
      <c r="AB813" s="190"/>
      <c r="AC813" s="190"/>
      <c r="AD813" s="190"/>
      <c r="AE813" s="190"/>
    </row>
    <row r="814" spans="1:31" ht="26.25" customHeight="1">
      <c r="A814" s="190"/>
      <c r="B814" s="190"/>
      <c r="C814" s="190"/>
      <c r="D814" s="190"/>
      <c r="E814" s="190"/>
      <c r="F814" s="190"/>
      <c r="G814" s="190"/>
      <c r="H814" s="190"/>
      <c r="I814" s="190"/>
      <c r="J814" s="190"/>
      <c r="K814" s="190"/>
      <c r="L814" s="190"/>
      <c r="M814" s="190"/>
      <c r="N814" s="190"/>
      <c r="O814" s="190"/>
      <c r="P814" s="190"/>
      <c r="Q814" s="190"/>
      <c r="R814" s="190"/>
      <c r="S814" s="190"/>
      <c r="T814" s="190"/>
      <c r="U814" s="190"/>
      <c r="V814" s="190"/>
      <c r="W814" s="190"/>
      <c r="X814" s="190"/>
      <c r="Y814" s="190"/>
      <c r="Z814" s="190"/>
      <c r="AA814" s="190"/>
      <c r="AB814" s="190"/>
      <c r="AC814" s="190"/>
      <c r="AD814" s="190"/>
      <c r="AE814" s="190"/>
    </row>
    <row r="815" spans="1:31" ht="26.25" customHeight="1">
      <c r="A815" s="190"/>
      <c r="B815" s="190"/>
      <c r="C815" s="190"/>
      <c r="D815" s="190"/>
      <c r="E815" s="190"/>
      <c r="F815" s="190"/>
      <c r="G815" s="190"/>
      <c r="H815" s="190"/>
      <c r="I815" s="190"/>
      <c r="J815" s="190"/>
      <c r="K815" s="190"/>
      <c r="L815" s="190"/>
      <c r="M815" s="190"/>
      <c r="N815" s="190"/>
      <c r="O815" s="190"/>
      <c r="P815" s="190"/>
      <c r="Q815" s="190"/>
      <c r="R815" s="190"/>
      <c r="S815" s="190"/>
      <c r="T815" s="190"/>
      <c r="U815" s="190"/>
      <c r="V815" s="190"/>
      <c r="W815" s="190"/>
      <c r="X815" s="190"/>
      <c r="Y815" s="190"/>
      <c r="Z815" s="190"/>
      <c r="AA815" s="190"/>
      <c r="AB815" s="190"/>
      <c r="AC815" s="190"/>
      <c r="AD815" s="190"/>
      <c r="AE815" s="190"/>
    </row>
    <row r="816" spans="1:31" ht="26.25" customHeight="1">
      <c r="A816" s="190"/>
      <c r="B816" s="190"/>
      <c r="C816" s="190"/>
      <c r="D816" s="190"/>
      <c r="E816" s="190"/>
      <c r="F816" s="190"/>
      <c r="G816" s="190"/>
      <c r="H816" s="190"/>
      <c r="I816" s="190"/>
      <c r="J816" s="190"/>
      <c r="K816" s="190"/>
      <c r="L816" s="190"/>
      <c r="M816" s="190"/>
      <c r="N816" s="190"/>
      <c r="O816" s="190"/>
      <c r="P816" s="190"/>
      <c r="Q816" s="190"/>
      <c r="R816" s="190"/>
      <c r="S816" s="190"/>
      <c r="T816" s="190"/>
      <c r="U816" s="190"/>
      <c r="V816" s="190"/>
      <c r="W816" s="190"/>
      <c r="X816" s="190"/>
      <c r="Y816" s="190"/>
      <c r="Z816" s="190"/>
      <c r="AA816" s="190"/>
      <c r="AB816" s="190"/>
      <c r="AC816" s="190"/>
      <c r="AD816" s="190"/>
      <c r="AE816" s="190"/>
    </row>
    <row r="817" spans="1:31" ht="26.25" customHeight="1">
      <c r="A817" s="190"/>
      <c r="B817" s="190"/>
      <c r="C817" s="190"/>
      <c r="D817" s="190"/>
      <c r="E817" s="190"/>
      <c r="F817" s="190"/>
      <c r="G817" s="190"/>
      <c r="H817" s="190"/>
      <c r="I817" s="190"/>
      <c r="J817" s="190"/>
      <c r="K817" s="190"/>
      <c r="L817" s="190"/>
      <c r="M817" s="190"/>
      <c r="N817" s="190"/>
      <c r="O817" s="190"/>
      <c r="P817" s="190"/>
      <c r="Q817" s="190"/>
      <c r="R817" s="190"/>
      <c r="S817" s="190"/>
      <c r="T817" s="190"/>
      <c r="U817" s="190"/>
      <c r="V817" s="190"/>
      <c r="W817" s="190"/>
      <c r="X817" s="190"/>
      <c r="Y817" s="190"/>
      <c r="Z817" s="190"/>
      <c r="AA817" s="190"/>
      <c r="AB817" s="190"/>
      <c r="AC817" s="190"/>
      <c r="AD817" s="190"/>
      <c r="AE817" s="190"/>
    </row>
    <row r="818" spans="1:31" ht="26.25" customHeight="1">
      <c r="A818" s="190"/>
      <c r="B818" s="190"/>
      <c r="C818" s="190"/>
      <c r="D818" s="190"/>
      <c r="E818" s="190"/>
      <c r="F818" s="190"/>
      <c r="G818" s="190"/>
      <c r="H818" s="190"/>
      <c r="I818" s="190"/>
      <c r="J818" s="190"/>
      <c r="K818" s="190"/>
      <c r="L818" s="190"/>
      <c r="M818" s="190"/>
      <c r="N818" s="190"/>
      <c r="O818" s="190"/>
      <c r="P818" s="190"/>
      <c r="Q818" s="190"/>
      <c r="R818" s="190"/>
      <c r="S818" s="190"/>
      <c r="T818" s="190"/>
      <c r="U818" s="190"/>
      <c r="V818" s="190"/>
      <c r="W818" s="190"/>
      <c r="X818" s="190"/>
      <c r="Y818" s="190"/>
      <c r="Z818" s="190"/>
      <c r="AA818" s="190"/>
      <c r="AB818" s="190"/>
      <c r="AC818" s="190"/>
      <c r="AD818" s="190"/>
      <c r="AE818" s="190"/>
    </row>
    <row r="819" spans="1:31" ht="26.25" customHeight="1">
      <c r="A819" s="190"/>
      <c r="B819" s="190"/>
      <c r="C819" s="190"/>
      <c r="D819" s="190"/>
      <c r="E819" s="190"/>
      <c r="F819" s="190"/>
      <c r="G819" s="190"/>
      <c r="H819" s="190"/>
      <c r="I819" s="190"/>
      <c r="J819" s="190"/>
      <c r="K819" s="190"/>
      <c r="L819" s="190"/>
      <c r="M819" s="190"/>
      <c r="N819" s="190"/>
      <c r="O819" s="190"/>
      <c r="P819" s="190"/>
      <c r="Q819" s="190"/>
      <c r="R819" s="190"/>
      <c r="S819" s="190"/>
      <c r="T819" s="190"/>
      <c r="U819" s="190"/>
      <c r="V819" s="190"/>
      <c r="W819" s="190"/>
      <c r="X819" s="190"/>
      <c r="Y819" s="190"/>
      <c r="Z819" s="190"/>
      <c r="AA819" s="190"/>
      <c r="AB819" s="190"/>
      <c r="AC819" s="190"/>
      <c r="AD819" s="190"/>
      <c r="AE819" s="190"/>
    </row>
    <row r="820" spans="1:31" ht="26.25" customHeight="1">
      <c r="A820" s="190"/>
      <c r="B820" s="190"/>
      <c r="C820" s="190"/>
      <c r="D820" s="190"/>
      <c r="E820" s="190"/>
      <c r="F820" s="190"/>
      <c r="G820" s="190"/>
      <c r="H820" s="190"/>
      <c r="I820" s="190"/>
      <c r="J820" s="190"/>
      <c r="K820" s="190"/>
      <c r="L820" s="190"/>
      <c r="M820" s="190"/>
      <c r="N820" s="190"/>
      <c r="O820" s="190"/>
      <c r="P820" s="190"/>
      <c r="Q820" s="190"/>
      <c r="R820" s="190"/>
      <c r="S820" s="190"/>
      <c r="T820" s="190"/>
      <c r="U820" s="190"/>
      <c r="V820" s="190"/>
      <c r="W820" s="190"/>
      <c r="X820" s="190"/>
      <c r="Y820" s="190"/>
      <c r="Z820" s="190"/>
      <c r="AA820" s="190"/>
      <c r="AB820" s="190"/>
      <c r="AC820" s="190"/>
      <c r="AD820" s="190"/>
      <c r="AE820" s="190"/>
    </row>
    <row r="821" spans="1:31" ht="26.25" customHeight="1">
      <c r="A821" s="190"/>
      <c r="B821" s="190"/>
      <c r="C821" s="190"/>
      <c r="D821" s="190"/>
      <c r="E821" s="190"/>
      <c r="F821" s="190"/>
      <c r="G821" s="190"/>
      <c r="H821" s="190"/>
      <c r="I821" s="190"/>
      <c r="J821" s="190"/>
      <c r="K821" s="190"/>
      <c r="L821" s="190"/>
      <c r="M821" s="190"/>
      <c r="N821" s="190"/>
      <c r="O821" s="190"/>
      <c r="P821" s="190"/>
      <c r="Q821" s="190"/>
      <c r="R821" s="190"/>
      <c r="S821" s="190"/>
      <c r="T821" s="190"/>
      <c r="U821" s="190"/>
      <c r="V821" s="190"/>
      <c r="W821" s="190"/>
      <c r="X821" s="190"/>
      <c r="Y821" s="190"/>
      <c r="Z821" s="190"/>
      <c r="AA821" s="190"/>
      <c r="AB821" s="190"/>
      <c r="AC821" s="190"/>
      <c r="AD821" s="190"/>
      <c r="AE821" s="190"/>
    </row>
    <row r="822" spans="1:31" ht="26.25" customHeight="1">
      <c r="A822" s="190"/>
      <c r="B822" s="190"/>
      <c r="C822" s="190"/>
      <c r="D822" s="190"/>
      <c r="E822" s="190"/>
      <c r="F822" s="190"/>
      <c r="G822" s="190"/>
      <c r="H822" s="190"/>
      <c r="I822" s="190"/>
      <c r="J822" s="190"/>
      <c r="K822" s="190"/>
      <c r="L822" s="190"/>
      <c r="M822" s="190"/>
      <c r="N822" s="190"/>
      <c r="O822" s="190"/>
      <c r="P822" s="190"/>
      <c r="Q822" s="190"/>
      <c r="R822" s="190"/>
      <c r="S822" s="190"/>
      <c r="T822" s="190"/>
      <c r="U822" s="190"/>
      <c r="V822" s="190"/>
      <c r="W822" s="190"/>
      <c r="X822" s="190"/>
      <c r="Y822" s="190"/>
      <c r="Z822" s="190"/>
      <c r="AA822" s="190"/>
      <c r="AB822" s="190"/>
      <c r="AC822" s="190"/>
      <c r="AD822" s="190"/>
      <c r="AE822" s="190"/>
    </row>
    <row r="823" spans="1:31" ht="26.25" customHeight="1">
      <c r="A823" s="190"/>
      <c r="B823" s="190"/>
      <c r="C823" s="190"/>
      <c r="D823" s="190"/>
      <c r="E823" s="190"/>
      <c r="F823" s="190"/>
      <c r="G823" s="190"/>
      <c r="H823" s="190"/>
      <c r="I823" s="190"/>
      <c r="J823" s="190"/>
      <c r="K823" s="190"/>
      <c r="L823" s="190"/>
      <c r="M823" s="190"/>
      <c r="N823" s="190"/>
      <c r="O823" s="190"/>
      <c r="P823" s="190"/>
      <c r="Q823" s="190"/>
      <c r="R823" s="190"/>
      <c r="S823" s="190"/>
      <c r="T823" s="190"/>
      <c r="U823" s="190"/>
      <c r="V823" s="190"/>
      <c r="W823" s="190"/>
      <c r="X823" s="190"/>
      <c r="Y823" s="190"/>
      <c r="Z823" s="190"/>
      <c r="AA823" s="190"/>
      <c r="AB823" s="190"/>
      <c r="AC823" s="190"/>
      <c r="AD823" s="190"/>
      <c r="AE823" s="190"/>
    </row>
    <row r="824" spans="1:31" ht="26.25" customHeight="1">
      <c r="A824" s="190"/>
      <c r="B824" s="190"/>
      <c r="C824" s="190"/>
      <c r="D824" s="190"/>
      <c r="E824" s="190"/>
      <c r="F824" s="190"/>
      <c r="G824" s="190"/>
      <c r="H824" s="190"/>
      <c r="I824" s="190"/>
      <c r="J824" s="190"/>
      <c r="K824" s="190"/>
      <c r="L824" s="190"/>
      <c r="M824" s="190"/>
      <c r="N824" s="190"/>
      <c r="O824" s="190"/>
      <c r="P824" s="190"/>
      <c r="Q824" s="190"/>
      <c r="R824" s="190"/>
      <c r="S824" s="190"/>
      <c r="T824" s="190"/>
      <c r="U824" s="190"/>
      <c r="V824" s="190"/>
      <c r="W824" s="190"/>
      <c r="X824" s="190"/>
      <c r="Y824" s="190"/>
      <c r="Z824" s="190"/>
      <c r="AA824" s="190"/>
      <c r="AB824" s="190"/>
      <c r="AC824" s="190"/>
      <c r="AD824" s="190"/>
      <c r="AE824" s="190"/>
    </row>
    <row r="825" spans="1:31" ht="26.25" customHeight="1">
      <c r="A825" s="190"/>
      <c r="B825" s="190"/>
      <c r="C825" s="190"/>
      <c r="D825" s="190"/>
      <c r="E825" s="190"/>
      <c r="F825" s="190"/>
      <c r="G825" s="190"/>
      <c r="H825" s="190"/>
      <c r="I825" s="190"/>
      <c r="J825" s="190"/>
      <c r="K825" s="190"/>
      <c r="L825" s="190"/>
      <c r="M825" s="190"/>
      <c r="N825" s="190"/>
      <c r="O825" s="190"/>
      <c r="P825" s="190"/>
      <c r="Q825" s="190"/>
      <c r="R825" s="190"/>
      <c r="S825" s="190"/>
      <c r="T825" s="190"/>
      <c r="U825" s="190"/>
      <c r="V825" s="190"/>
      <c r="W825" s="190"/>
      <c r="X825" s="190"/>
      <c r="Y825" s="190"/>
      <c r="Z825" s="190"/>
      <c r="AA825" s="190"/>
      <c r="AB825" s="190"/>
      <c r="AC825" s="190"/>
      <c r="AD825" s="190"/>
      <c r="AE825" s="190"/>
    </row>
    <row r="826" spans="1:31" ht="26.25" customHeight="1">
      <c r="A826" s="190"/>
      <c r="B826" s="190"/>
      <c r="C826" s="190"/>
      <c r="D826" s="190"/>
      <c r="E826" s="190"/>
      <c r="F826" s="190"/>
      <c r="G826" s="190"/>
      <c r="H826" s="190"/>
      <c r="I826" s="190"/>
      <c r="J826" s="190"/>
      <c r="K826" s="190"/>
      <c r="L826" s="190"/>
      <c r="M826" s="190"/>
      <c r="N826" s="190"/>
      <c r="O826" s="190"/>
      <c r="P826" s="190"/>
      <c r="Q826" s="190"/>
      <c r="R826" s="190"/>
      <c r="S826" s="190"/>
      <c r="T826" s="190"/>
      <c r="U826" s="190"/>
      <c r="V826" s="190"/>
      <c r="W826" s="190"/>
      <c r="X826" s="190"/>
      <c r="Y826" s="190"/>
      <c r="Z826" s="190"/>
      <c r="AA826" s="190"/>
      <c r="AB826" s="190"/>
      <c r="AC826" s="190"/>
      <c r="AD826" s="190"/>
      <c r="AE826" s="190"/>
    </row>
    <row r="827" spans="1:31" ht="26.25" customHeight="1">
      <c r="A827" s="190"/>
      <c r="B827" s="190"/>
      <c r="C827" s="190"/>
      <c r="D827" s="190"/>
      <c r="E827" s="190"/>
      <c r="F827" s="190"/>
      <c r="G827" s="190"/>
      <c r="H827" s="190"/>
      <c r="I827" s="190"/>
      <c r="J827" s="190"/>
      <c r="K827" s="190"/>
      <c r="L827" s="190"/>
      <c r="M827" s="190"/>
      <c r="N827" s="190"/>
      <c r="O827" s="190"/>
      <c r="P827" s="190"/>
      <c r="Q827" s="190"/>
      <c r="R827" s="190"/>
      <c r="S827" s="190"/>
      <c r="T827" s="190"/>
      <c r="U827" s="190"/>
      <c r="V827" s="190"/>
      <c r="W827" s="190"/>
      <c r="X827" s="190"/>
      <c r="Y827" s="190"/>
      <c r="Z827" s="190"/>
      <c r="AA827" s="190"/>
      <c r="AB827" s="190"/>
      <c r="AC827" s="190"/>
      <c r="AD827" s="190"/>
      <c r="AE827" s="190"/>
    </row>
    <row r="828" spans="1:31" ht="26.25" customHeight="1">
      <c r="A828" s="190"/>
      <c r="B828" s="190"/>
      <c r="C828" s="190"/>
      <c r="D828" s="190"/>
      <c r="E828" s="190"/>
      <c r="F828" s="190"/>
      <c r="G828" s="190"/>
      <c r="H828" s="190"/>
      <c r="I828" s="190"/>
      <c r="J828" s="190"/>
      <c r="K828" s="190"/>
      <c r="L828" s="190"/>
      <c r="M828" s="190"/>
      <c r="N828" s="190"/>
      <c r="O828" s="190"/>
      <c r="P828" s="190"/>
      <c r="Q828" s="190"/>
      <c r="R828" s="190"/>
      <c r="S828" s="190"/>
      <c r="T828" s="190"/>
      <c r="U828" s="190"/>
      <c r="V828" s="190"/>
      <c r="W828" s="190"/>
      <c r="X828" s="190"/>
      <c r="Y828" s="190"/>
      <c r="Z828" s="190"/>
      <c r="AA828" s="190"/>
      <c r="AB828" s="190"/>
      <c r="AC828" s="190"/>
      <c r="AD828" s="190"/>
      <c r="AE828" s="190"/>
    </row>
    <row r="829" spans="1:31" ht="26.25" customHeight="1">
      <c r="A829" s="190"/>
      <c r="B829" s="190"/>
      <c r="C829" s="190"/>
      <c r="D829" s="190"/>
      <c r="E829" s="190"/>
      <c r="F829" s="190"/>
      <c r="G829" s="190"/>
      <c r="H829" s="190"/>
      <c r="I829" s="190"/>
      <c r="J829" s="190"/>
      <c r="K829" s="190"/>
      <c r="L829" s="190"/>
      <c r="M829" s="190"/>
      <c r="N829" s="190"/>
      <c r="O829" s="190"/>
      <c r="P829" s="190"/>
      <c r="Q829" s="190"/>
      <c r="R829" s="190"/>
      <c r="S829" s="190"/>
      <c r="T829" s="190"/>
      <c r="U829" s="190"/>
      <c r="V829" s="190"/>
      <c r="W829" s="190"/>
      <c r="X829" s="190"/>
      <c r="Y829" s="190"/>
      <c r="Z829" s="190"/>
      <c r="AA829" s="190"/>
      <c r="AB829" s="190"/>
      <c r="AC829" s="190"/>
      <c r="AD829" s="190"/>
      <c r="AE829" s="190"/>
    </row>
    <row r="830" spans="1:31" ht="26.25" customHeight="1">
      <c r="A830" s="190"/>
      <c r="B830" s="190"/>
      <c r="C830" s="190"/>
      <c r="D830" s="190"/>
      <c r="E830" s="190"/>
      <c r="F830" s="190"/>
      <c r="G830" s="190"/>
      <c r="H830" s="190"/>
      <c r="I830" s="190"/>
      <c r="J830" s="190"/>
      <c r="K830" s="190"/>
      <c r="L830" s="190"/>
      <c r="M830" s="190"/>
      <c r="N830" s="190"/>
      <c r="O830" s="190"/>
      <c r="P830" s="190"/>
      <c r="Q830" s="190"/>
      <c r="R830" s="190"/>
      <c r="S830" s="190"/>
      <c r="T830" s="190"/>
      <c r="U830" s="190"/>
      <c r="V830" s="190"/>
      <c r="W830" s="190"/>
      <c r="X830" s="190"/>
      <c r="Y830" s="190"/>
      <c r="Z830" s="190"/>
      <c r="AA830" s="190"/>
      <c r="AB830" s="190"/>
      <c r="AC830" s="190"/>
      <c r="AD830" s="190"/>
      <c r="AE830" s="190"/>
    </row>
    <row r="831" spans="1:31" ht="26.25" customHeight="1">
      <c r="A831" s="190"/>
      <c r="B831" s="190"/>
      <c r="C831" s="190"/>
      <c r="D831" s="190"/>
      <c r="E831" s="190"/>
      <c r="F831" s="190"/>
      <c r="G831" s="190"/>
      <c r="H831" s="190"/>
      <c r="I831" s="190"/>
      <c r="J831" s="190"/>
      <c r="K831" s="190"/>
      <c r="L831" s="190"/>
      <c r="M831" s="190"/>
      <c r="N831" s="190"/>
      <c r="O831" s="190"/>
      <c r="P831" s="190"/>
      <c r="Q831" s="190"/>
      <c r="R831" s="190"/>
      <c r="S831" s="190"/>
      <c r="T831" s="190"/>
      <c r="U831" s="190"/>
      <c r="V831" s="190"/>
      <c r="W831" s="190"/>
      <c r="X831" s="190"/>
      <c r="Y831" s="190"/>
      <c r="Z831" s="190"/>
      <c r="AA831" s="190"/>
      <c r="AB831" s="190"/>
      <c r="AC831" s="190"/>
      <c r="AD831" s="190"/>
      <c r="AE831" s="190"/>
    </row>
    <row r="832" spans="1:31" ht="26.25" customHeight="1">
      <c r="A832" s="190"/>
      <c r="B832" s="190"/>
      <c r="C832" s="190"/>
      <c r="D832" s="190"/>
      <c r="E832" s="190"/>
      <c r="F832" s="190"/>
      <c r="G832" s="190"/>
      <c r="H832" s="190"/>
      <c r="I832" s="190"/>
      <c r="J832" s="190"/>
      <c r="K832" s="190"/>
      <c r="L832" s="190"/>
      <c r="M832" s="190"/>
      <c r="N832" s="190"/>
      <c r="O832" s="190"/>
      <c r="P832" s="190"/>
      <c r="Q832" s="190"/>
      <c r="R832" s="190"/>
      <c r="S832" s="190"/>
      <c r="T832" s="190"/>
      <c r="U832" s="190"/>
      <c r="V832" s="190"/>
      <c r="W832" s="190"/>
      <c r="X832" s="190"/>
      <c r="Y832" s="190"/>
      <c r="Z832" s="190"/>
      <c r="AA832" s="190"/>
      <c r="AB832" s="190"/>
      <c r="AC832" s="190"/>
      <c r="AD832" s="190"/>
      <c r="AE832" s="190"/>
    </row>
    <row r="833" spans="1:31" ht="26.25" customHeight="1">
      <c r="A833" s="190"/>
      <c r="B833" s="190"/>
      <c r="C833" s="190"/>
      <c r="D833" s="190"/>
      <c r="E833" s="190"/>
      <c r="F833" s="190"/>
      <c r="G833" s="190"/>
      <c r="H833" s="190"/>
      <c r="I833" s="190"/>
      <c r="J833" s="190"/>
      <c r="K833" s="190"/>
      <c r="L833" s="190"/>
      <c r="M833" s="190"/>
      <c r="N833" s="190"/>
      <c r="O833" s="190"/>
      <c r="P833" s="190"/>
      <c r="Q833" s="190"/>
      <c r="R833" s="190"/>
      <c r="S833" s="190"/>
      <c r="T833" s="190"/>
      <c r="U833" s="190"/>
      <c r="V833" s="190"/>
      <c r="W833" s="190"/>
      <c r="X833" s="190"/>
      <c r="Y833" s="190"/>
      <c r="Z833" s="190"/>
      <c r="AA833" s="190"/>
      <c r="AB833" s="190"/>
      <c r="AC833" s="190"/>
      <c r="AD833" s="190"/>
      <c r="AE833" s="190"/>
    </row>
    <row r="834" spans="1:31" ht="26.25" customHeight="1">
      <c r="A834" s="190"/>
      <c r="B834" s="190"/>
      <c r="C834" s="190"/>
      <c r="D834" s="190"/>
      <c r="E834" s="190"/>
      <c r="F834" s="190"/>
      <c r="G834" s="190"/>
      <c r="H834" s="190"/>
      <c r="I834" s="190"/>
      <c r="J834" s="190"/>
      <c r="K834" s="190"/>
      <c r="L834" s="190"/>
      <c r="M834" s="190"/>
      <c r="N834" s="190"/>
      <c r="O834" s="190"/>
      <c r="P834" s="190"/>
      <c r="Q834" s="190"/>
      <c r="R834" s="190"/>
      <c r="S834" s="190"/>
      <c r="T834" s="190"/>
      <c r="U834" s="190"/>
      <c r="V834" s="190"/>
      <c r="W834" s="190"/>
      <c r="X834" s="190"/>
      <c r="Y834" s="190"/>
      <c r="Z834" s="190"/>
      <c r="AA834" s="190"/>
      <c r="AB834" s="190"/>
      <c r="AC834" s="190"/>
      <c r="AD834" s="190"/>
      <c r="AE834" s="190"/>
    </row>
    <row r="835" spans="1:31" ht="26.25" customHeight="1">
      <c r="A835" s="190"/>
      <c r="B835" s="190"/>
      <c r="C835" s="190"/>
      <c r="D835" s="190"/>
      <c r="E835" s="190"/>
      <c r="F835" s="190"/>
      <c r="G835" s="190"/>
      <c r="H835" s="190"/>
      <c r="I835" s="190"/>
      <c r="J835" s="190"/>
      <c r="K835" s="190"/>
      <c r="L835" s="190"/>
      <c r="M835" s="190"/>
      <c r="N835" s="190"/>
      <c r="O835" s="190"/>
      <c r="P835" s="190"/>
      <c r="Q835" s="190"/>
      <c r="R835" s="190"/>
      <c r="S835" s="190"/>
      <c r="T835" s="190"/>
      <c r="U835" s="190"/>
      <c r="V835" s="190"/>
      <c r="W835" s="190"/>
      <c r="X835" s="190"/>
      <c r="Y835" s="190"/>
      <c r="Z835" s="190"/>
      <c r="AA835" s="190"/>
      <c r="AB835" s="190"/>
      <c r="AC835" s="190"/>
      <c r="AD835" s="190"/>
      <c r="AE835" s="190"/>
    </row>
    <row r="836" spans="1:31" ht="26.25" customHeight="1">
      <c r="A836" s="190"/>
      <c r="B836" s="190"/>
      <c r="C836" s="190"/>
      <c r="D836" s="190"/>
      <c r="E836" s="190"/>
      <c r="F836" s="190"/>
      <c r="G836" s="190"/>
      <c r="H836" s="190"/>
      <c r="I836" s="190"/>
      <c r="J836" s="190"/>
      <c r="K836" s="190"/>
      <c r="L836" s="190"/>
      <c r="M836" s="190"/>
      <c r="N836" s="190"/>
      <c r="O836" s="190"/>
      <c r="P836" s="190"/>
      <c r="Q836" s="190"/>
      <c r="R836" s="190"/>
      <c r="S836" s="190"/>
      <c r="T836" s="190"/>
      <c r="U836" s="190"/>
      <c r="V836" s="190"/>
      <c r="W836" s="190"/>
      <c r="X836" s="190"/>
      <c r="Y836" s="190"/>
      <c r="Z836" s="190"/>
      <c r="AA836" s="190"/>
      <c r="AB836" s="190"/>
      <c r="AC836" s="190"/>
      <c r="AD836" s="190"/>
      <c r="AE836" s="190"/>
    </row>
    <row r="837" spans="1:31" ht="26.25" customHeight="1">
      <c r="A837" s="190"/>
      <c r="B837" s="190"/>
      <c r="C837" s="190"/>
      <c r="D837" s="190"/>
      <c r="E837" s="190"/>
      <c r="F837" s="190"/>
      <c r="G837" s="190"/>
      <c r="H837" s="190"/>
      <c r="I837" s="190"/>
      <c r="J837" s="190"/>
      <c r="K837" s="190"/>
      <c r="L837" s="190"/>
      <c r="M837" s="190"/>
      <c r="N837" s="190"/>
      <c r="O837" s="190"/>
      <c r="P837" s="190"/>
      <c r="Q837" s="190"/>
      <c r="R837" s="190"/>
      <c r="S837" s="190"/>
      <c r="T837" s="190"/>
      <c r="U837" s="190"/>
      <c r="V837" s="190"/>
      <c r="W837" s="190"/>
      <c r="X837" s="190"/>
      <c r="Y837" s="190"/>
      <c r="Z837" s="190"/>
      <c r="AA837" s="190"/>
      <c r="AB837" s="190"/>
      <c r="AC837" s="190"/>
      <c r="AD837" s="190"/>
      <c r="AE837" s="190"/>
    </row>
    <row r="838" spans="1:31" ht="26.25" customHeight="1">
      <c r="A838" s="190"/>
      <c r="B838" s="190"/>
      <c r="C838" s="190"/>
      <c r="D838" s="190"/>
      <c r="E838" s="190"/>
      <c r="F838" s="190"/>
      <c r="G838" s="190"/>
      <c r="H838" s="190"/>
      <c r="I838" s="190"/>
      <c r="J838" s="190"/>
      <c r="K838" s="190"/>
      <c r="L838" s="190"/>
      <c r="M838" s="190"/>
      <c r="N838" s="190"/>
      <c r="O838" s="190"/>
      <c r="P838" s="190"/>
      <c r="Q838" s="190"/>
      <c r="R838" s="190"/>
      <c r="S838" s="190"/>
      <c r="T838" s="190"/>
      <c r="U838" s="190"/>
      <c r="V838" s="190"/>
      <c r="W838" s="190"/>
      <c r="X838" s="190"/>
      <c r="Y838" s="190"/>
      <c r="Z838" s="190"/>
      <c r="AA838" s="190"/>
      <c r="AB838" s="190"/>
      <c r="AC838" s="190"/>
      <c r="AD838" s="190"/>
      <c r="AE838" s="190"/>
    </row>
    <row r="839" spans="1:31" ht="26.25" customHeight="1">
      <c r="A839" s="190"/>
      <c r="B839" s="190"/>
      <c r="C839" s="190"/>
      <c r="D839" s="190"/>
      <c r="E839" s="190"/>
      <c r="F839" s="190"/>
      <c r="G839" s="190"/>
      <c r="H839" s="190"/>
      <c r="I839" s="190"/>
      <c r="J839" s="190"/>
      <c r="K839" s="190"/>
      <c r="L839" s="190"/>
      <c r="M839" s="190"/>
      <c r="N839" s="190"/>
      <c r="O839" s="190"/>
      <c r="P839" s="190"/>
      <c r="Q839" s="190"/>
      <c r="R839" s="190"/>
      <c r="S839" s="190"/>
      <c r="T839" s="190"/>
      <c r="U839" s="190"/>
      <c r="V839" s="190"/>
      <c r="W839" s="190"/>
      <c r="X839" s="190"/>
      <c r="Y839" s="190"/>
      <c r="Z839" s="190"/>
      <c r="AA839" s="190"/>
      <c r="AB839" s="190"/>
      <c r="AC839" s="190"/>
      <c r="AD839" s="190"/>
      <c r="AE839" s="190"/>
    </row>
    <row r="840" spans="1:31" ht="26.25" customHeight="1">
      <c r="A840" s="190"/>
      <c r="B840" s="190"/>
      <c r="C840" s="190"/>
      <c r="D840" s="190"/>
      <c r="E840" s="190"/>
      <c r="F840" s="190"/>
      <c r="G840" s="190"/>
      <c r="H840" s="190"/>
      <c r="I840" s="190"/>
      <c r="J840" s="190"/>
      <c r="K840" s="190"/>
      <c r="L840" s="190"/>
      <c r="M840" s="190"/>
      <c r="N840" s="190"/>
      <c r="O840" s="190"/>
      <c r="P840" s="190"/>
      <c r="Q840" s="190"/>
      <c r="R840" s="190"/>
      <c r="S840" s="190"/>
      <c r="T840" s="190"/>
      <c r="U840" s="190"/>
      <c r="V840" s="190"/>
      <c r="W840" s="190"/>
      <c r="X840" s="190"/>
      <c r="Y840" s="190"/>
      <c r="Z840" s="190"/>
      <c r="AA840" s="190"/>
      <c r="AB840" s="190"/>
      <c r="AC840" s="190"/>
      <c r="AD840" s="190"/>
      <c r="AE840" s="190"/>
    </row>
    <row r="841" spans="1:31" ht="26.25" customHeight="1">
      <c r="A841" s="190"/>
      <c r="B841" s="190"/>
      <c r="C841" s="190"/>
      <c r="D841" s="190"/>
      <c r="E841" s="190"/>
      <c r="F841" s="190"/>
      <c r="G841" s="190"/>
      <c r="H841" s="190"/>
      <c r="I841" s="190"/>
      <c r="J841" s="190"/>
      <c r="K841" s="190"/>
      <c r="L841" s="190"/>
      <c r="M841" s="190"/>
      <c r="N841" s="190"/>
      <c r="O841" s="190"/>
      <c r="P841" s="190"/>
      <c r="Q841" s="190"/>
      <c r="R841" s="190"/>
      <c r="S841" s="190"/>
      <c r="T841" s="190"/>
      <c r="U841" s="190"/>
      <c r="V841" s="190"/>
      <c r="W841" s="190"/>
      <c r="X841" s="190"/>
      <c r="Y841" s="190"/>
      <c r="Z841" s="190"/>
      <c r="AA841" s="190"/>
      <c r="AB841" s="190"/>
      <c r="AC841" s="190"/>
      <c r="AD841" s="190"/>
      <c r="AE841" s="190"/>
    </row>
    <row r="842" spans="1:31" ht="26.25" customHeight="1">
      <c r="A842" s="190"/>
      <c r="B842" s="190"/>
      <c r="C842" s="190"/>
      <c r="D842" s="190"/>
      <c r="E842" s="190"/>
      <c r="F842" s="190"/>
      <c r="G842" s="190"/>
      <c r="H842" s="190"/>
      <c r="I842" s="190"/>
      <c r="J842" s="190"/>
      <c r="K842" s="190"/>
      <c r="L842" s="190"/>
      <c r="M842" s="190"/>
      <c r="N842" s="190"/>
      <c r="O842" s="190"/>
      <c r="P842" s="190"/>
      <c r="Q842" s="190"/>
      <c r="R842" s="190"/>
      <c r="S842" s="190"/>
      <c r="T842" s="190"/>
      <c r="U842" s="190"/>
      <c r="V842" s="190"/>
      <c r="W842" s="190"/>
      <c r="X842" s="190"/>
      <c r="Y842" s="190"/>
      <c r="Z842" s="190"/>
      <c r="AA842" s="190"/>
      <c r="AB842" s="190"/>
      <c r="AC842" s="190"/>
      <c r="AD842" s="190"/>
      <c r="AE842" s="190"/>
    </row>
    <row r="843" spans="1:31" ht="26.25" customHeight="1">
      <c r="A843" s="190"/>
      <c r="B843" s="190"/>
      <c r="C843" s="190"/>
      <c r="D843" s="190"/>
      <c r="E843" s="190"/>
      <c r="F843" s="190"/>
      <c r="G843" s="190"/>
      <c r="H843" s="190"/>
      <c r="I843" s="190"/>
      <c r="J843" s="190"/>
      <c r="K843" s="190"/>
      <c r="L843" s="190"/>
      <c r="M843" s="190"/>
      <c r="N843" s="190"/>
      <c r="O843" s="190"/>
      <c r="P843" s="190"/>
      <c r="Q843" s="190"/>
      <c r="R843" s="190"/>
      <c r="S843" s="190"/>
      <c r="T843" s="190"/>
      <c r="U843" s="190"/>
      <c r="V843" s="190"/>
      <c r="W843" s="190"/>
      <c r="X843" s="190"/>
      <c r="Y843" s="190"/>
      <c r="Z843" s="190"/>
      <c r="AA843" s="190"/>
      <c r="AB843" s="190"/>
      <c r="AC843" s="190"/>
      <c r="AD843" s="190"/>
      <c r="AE843" s="190"/>
    </row>
    <row r="844" spans="1:31" ht="26.25" customHeight="1">
      <c r="A844" s="190"/>
      <c r="B844" s="190"/>
      <c r="C844" s="190"/>
      <c r="D844" s="190"/>
      <c r="E844" s="190"/>
      <c r="F844" s="190"/>
      <c r="G844" s="190"/>
      <c r="H844" s="190"/>
      <c r="I844" s="190"/>
      <c r="J844" s="190"/>
      <c r="K844" s="190"/>
      <c r="L844" s="190"/>
      <c r="M844" s="190"/>
      <c r="N844" s="190"/>
      <c r="O844" s="190"/>
      <c r="P844" s="190"/>
      <c r="Q844" s="190"/>
      <c r="R844" s="190"/>
      <c r="S844" s="190"/>
      <c r="T844" s="190"/>
      <c r="U844" s="190"/>
      <c r="V844" s="190"/>
      <c r="W844" s="190"/>
      <c r="X844" s="190"/>
      <c r="Y844" s="190"/>
      <c r="Z844" s="190"/>
      <c r="AA844" s="190"/>
      <c r="AB844" s="190"/>
      <c r="AC844" s="190"/>
      <c r="AD844" s="190"/>
      <c r="AE844" s="190"/>
    </row>
    <row r="845" spans="1:31" ht="26.25" customHeight="1">
      <c r="A845" s="190"/>
      <c r="B845" s="190"/>
      <c r="C845" s="190"/>
      <c r="D845" s="190"/>
      <c r="E845" s="190"/>
      <c r="F845" s="190"/>
      <c r="G845" s="190"/>
      <c r="H845" s="190"/>
      <c r="I845" s="190"/>
      <c r="J845" s="190"/>
      <c r="K845" s="190"/>
      <c r="L845" s="190"/>
      <c r="M845" s="190"/>
      <c r="N845" s="190"/>
      <c r="O845" s="190"/>
      <c r="P845" s="190"/>
      <c r="Q845" s="190"/>
      <c r="R845" s="190"/>
      <c r="S845" s="190"/>
      <c r="T845" s="190"/>
      <c r="U845" s="190"/>
      <c r="V845" s="190"/>
      <c r="W845" s="190"/>
      <c r="X845" s="190"/>
      <c r="Y845" s="190"/>
      <c r="Z845" s="190"/>
      <c r="AA845" s="190"/>
      <c r="AB845" s="190"/>
      <c r="AC845" s="190"/>
      <c r="AD845" s="190"/>
      <c r="AE845" s="190"/>
    </row>
    <row r="846" spans="1:31" ht="26.25" customHeight="1">
      <c r="A846" s="190"/>
      <c r="B846" s="190"/>
      <c r="C846" s="190"/>
      <c r="D846" s="190"/>
      <c r="E846" s="190"/>
      <c r="F846" s="190"/>
      <c r="G846" s="190"/>
      <c r="H846" s="190"/>
      <c r="I846" s="190"/>
      <c r="J846" s="190"/>
      <c r="K846" s="190"/>
      <c r="L846" s="190"/>
      <c r="M846" s="190"/>
      <c r="N846" s="190"/>
      <c r="O846" s="190"/>
      <c r="P846" s="190"/>
      <c r="Q846" s="190"/>
      <c r="R846" s="190"/>
      <c r="S846" s="190"/>
      <c r="T846" s="190"/>
      <c r="U846" s="190"/>
      <c r="V846" s="190"/>
      <c r="W846" s="190"/>
      <c r="X846" s="190"/>
      <c r="Y846" s="190"/>
      <c r="Z846" s="190"/>
      <c r="AA846" s="190"/>
      <c r="AB846" s="190"/>
      <c r="AC846" s="190"/>
      <c r="AD846" s="190"/>
      <c r="AE846" s="190"/>
    </row>
    <row r="847" spans="1:31" ht="26.25" customHeight="1">
      <c r="A847" s="190"/>
      <c r="B847" s="190"/>
      <c r="C847" s="190"/>
      <c r="D847" s="190"/>
      <c r="E847" s="190"/>
      <c r="F847" s="190"/>
      <c r="G847" s="190"/>
      <c r="H847" s="190"/>
      <c r="I847" s="190"/>
      <c r="J847" s="190"/>
      <c r="K847" s="190"/>
      <c r="L847" s="190"/>
      <c r="M847" s="190"/>
      <c r="N847" s="190"/>
      <c r="O847" s="190"/>
      <c r="P847" s="190"/>
      <c r="Q847" s="190"/>
      <c r="R847" s="190"/>
      <c r="S847" s="190"/>
      <c r="T847" s="190"/>
      <c r="U847" s="190"/>
      <c r="V847" s="190"/>
      <c r="W847" s="190"/>
      <c r="X847" s="190"/>
      <c r="Y847" s="190"/>
      <c r="Z847" s="190"/>
      <c r="AA847" s="190"/>
      <c r="AB847" s="190"/>
      <c r="AC847" s="190"/>
      <c r="AD847" s="190"/>
      <c r="AE847" s="190"/>
    </row>
    <row r="848" spans="1:31" ht="26.25" customHeight="1">
      <c r="A848" s="190"/>
      <c r="B848" s="190"/>
      <c r="C848" s="190"/>
      <c r="D848" s="190"/>
      <c r="E848" s="190"/>
      <c r="F848" s="190"/>
      <c r="G848" s="190"/>
      <c r="H848" s="190"/>
      <c r="I848" s="190"/>
      <c r="J848" s="190"/>
      <c r="K848" s="190"/>
      <c r="L848" s="190"/>
      <c r="M848" s="190"/>
      <c r="N848" s="190"/>
      <c r="O848" s="190"/>
      <c r="P848" s="190"/>
      <c r="Q848" s="190"/>
      <c r="R848" s="190"/>
      <c r="S848" s="190"/>
      <c r="T848" s="190"/>
      <c r="U848" s="190"/>
      <c r="V848" s="190"/>
      <c r="W848" s="190"/>
      <c r="X848" s="190"/>
      <c r="Y848" s="190"/>
      <c r="Z848" s="190"/>
      <c r="AA848" s="190"/>
      <c r="AB848" s="190"/>
      <c r="AC848" s="190"/>
      <c r="AD848" s="190"/>
      <c r="AE848" s="190"/>
    </row>
    <row r="849" spans="1:31" ht="26.25" customHeight="1">
      <c r="A849" s="190"/>
      <c r="B849" s="190"/>
      <c r="C849" s="190"/>
      <c r="D849" s="190"/>
      <c r="E849" s="190"/>
      <c r="F849" s="190"/>
      <c r="G849" s="190"/>
      <c r="H849" s="190"/>
      <c r="I849" s="190"/>
      <c r="J849" s="190"/>
      <c r="K849" s="190"/>
      <c r="L849" s="190"/>
      <c r="M849" s="190"/>
      <c r="N849" s="190"/>
      <c r="O849" s="190"/>
      <c r="P849" s="190"/>
      <c r="Q849" s="190"/>
      <c r="R849" s="190"/>
      <c r="S849" s="190"/>
      <c r="T849" s="190"/>
      <c r="U849" s="190"/>
      <c r="V849" s="190"/>
      <c r="W849" s="190"/>
      <c r="X849" s="190"/>
      <c r="Y849" s="190"/>
      <c r="Z849" s="190"/>
      <c r="AA849" s="190"/>
      <c r="AB849" s="190"/>
      <c r="AC849" s="190"/>
      <c r="AD849" s="190"/>
      <c r="AE849" s="190"/>
    </row>
    <row r="850" spans="1:31" ht="26.25" customHeight="1">
      <c r="A850" s="190"/>
      <c r="B850" s="190"/>
      <c r="C850" s="190"/>
      <c r="D850" s="190"/>
      <c r="E850" s="190"/>
      <c r="F850" s="190"/>
      <c r="G850" s="190"/>
      <c r="H850" s="190"/>
      <c r="I850" s="190"/>
      <c r="J850" s="190"/>
      <c r="K850" s="190"/>
      <c r="L850" s="190"/>
      <c r="M850" s="190"/>
      <c r="N850" s="190"/>
      <c r="O850" s="190"/>
      <c r="P850" s="190"/>
      <c r="Q850" s="190"/>
      <c r="R850" s="190"/>
      <c r="S850" s="190"/>
      <c r="T850" s="190"/>
      <c r="U850" s="190"/>
      <c r="V850" s="190"/>
      <c r="W850" s="190"/>
      <c r="X850" s="190"/>
      <c r="Y850" s="190"/>
      <c r="Z850" s="190"/>
      <c r="AA850" s="190"/>
      <c r="AB850" s="190"/>
      <c r="AC850" s="190"/>
      <c r="AD850" s="190"/>
      <c r="AE850" s="190"/>
    </row>
    <row r="851" spans="1:31" ht="26.25" customHeight="1">
      <c r="A851" s="190"/>
      <c r="B851" s="190"/>
      <c r="C851" s="190"/>
      <c r="D851" s="190"/>
      <c r="E851" s="190"/>
      <c r="F851" s="190"/>
      <c r="G851" s="190"/>
      <c r="H851" s="190"/>
      <c r="I851" s="190"/>
      <c r="J851" s="190"/>
      <c r="K851" s="190"/>
      <c r="L851" s="190"/>
      <c r="M851" s="190"/>
      <c r="N851" s="190"/>
      <c r="O851" s="190"/>
      <c r="P851" s="190"/>
      <c r="Q851" s="190"/>
      <c r="R851" s="190"/>
      <c r="S851" s="190"/>
      <c r="T851" s="190"/>
      <c r="U851" s="190"/>
      <c r="V851" s="190"/>
      <c r="W851" s="190"/>
      <c r="X851" s="190"/>
      <c r="Y851" s="190"/>
      <c r="Z851" s="190"/>
      <c r="AA851" s="190"/>
      <c r="AB851" s="190"/>
      <c r="AC851" s="190"/>
      <c r="AD851" s="190"/>
      <c r="AE851" s="190"/>
    </row>
    <row r="852" spans="1:31" ht="26.25" customHeight="1">
      <c r="A852" s="190"/>
      <c r="B852" s="190"/>
      <c r="C852" s="190"/>
      <c r="D852" s="190"/>
      <c r="E852" s="190"/>
      <c r="F852" s="190"/>
      <c r="G852" s="190"/>
      <c r="H852" s="190"/>
      <c r="I852" s="190"/>
      <c r="J852" s="190"/>
      <c r="K852" s="190"/>
      <c r="L852" s="190"/>
      <c r="M852" s="190"/>
      <c r="N852" s="190"/>
      <c r="O852" s="190"/>
      <c r="P852" s="190"/>
      <c r="Q852" s="190"/>
      <c r="R852" s="190"/>
      <c r="S852" s="190"/>
      <c r="T852" s="190"/>
      <c r="U852" s="190"/>
      <c r="V852" s="190"/>
      <c r="W852" s="190"/>
      <c r="X852" s="190"/>
      <c r="Y852" s="190"/>
      <c r="Z852" s="190"/>
      <c r="AA852" s="190"/>
      <c r="AB852" s="190"/>
      <c r="AC852" s="190"/>
      <c r="AD852" s="190"/>
      <c r="AE852" s="190"/>
    </row>
    <row r="853" spans="1:31" ht="26.25" customHeight="1">
      <c r="A853" s="190"/>
      <c r="B853" s="190"/>
      <c r="C853" s="190"/>
      <c r="D853" s="190"/>
      <c r="E853" s="190"/>
      <c r="F853" s="190"/>
      <c r="G853" s="190"/>
      <c r="H853" s="190"/>
      <c r="I853" s="190"/>
      <c r="J853" s="190"/>
      <c r="K853" s="190"/>
      <c r="L853" s="190"/>
      <c r="M853" s="190"/>
      <c r="N853" s="190"/>
      <c r="O853" s="190"/>
      <c r="P853" s="190"/>
      <c r="Q853" s="190"/>
      <c r="R853" s="190"/>
      <c r="S853" s="190"/>
      <c r="T853" s="190"/>
      <c r="U853" s="190"/>
      <c r="V853" s="190"/>
      <c r="W853" s="190"/>
      <c r="X853" s="190"/>
      <c r="Y853" s="190"/>
      <c r="Z853" s="190"/>
      <c r="AA853" s="190"/>
      <c r="AB853" s="190"/>
      <c r="AC853" s="190"/>
      <c r="AD853" s="190"/>
      <c r="AE853" s="190"/>
    </row>
    <row r="854" spans="1:31" ht="26.25" customHeight="1">
      <c r="A854" s="190"/>
      <c r="B854" s="190"/>
      <c r="C854" s="190"/>
      <c r="D854" s="190"/>
      <c r="E854" s="190"/>
      <c r="F854" s="190"/>
      <c r="G854" s="190"/>
      <c r="H854" s="190"/>
      <c r="I854" s="190"/>
      <c r="J854" s="190"/>
      <c r="K854" s="190"/>
      <c r="L854" s="190"/>
      <c r="M854" s="190"/>
      <c r="N854" s="190"/>
      <c r="O854" s="190"/>
      <c r="P854" s="190"/>
      <c r="Q854" s="190"/>
      <c r="R854" s="190"/>
      <c r="S854" s="190"/>
      <c r="T854" s="190"/>
      <c r="U854" s="190"/>
      <c r="V854" s="190"/>
      <c r="W854" s="190"/>
      <c r="X854" s="190"/>
      <c r="Y854" s="190"/>
      <c r="Z854" s="190"/>
      <c r="AA854" s="190"/>
      <c r="AB854" s="190"/>
      <c r="AC854" s="190"/>
      <c r="AD854" s="190"/>
      <c r="AE854" s="190"/>
    </row>
    <row r="855" spans="1:31" ht="26.25" customHeight="1">
      <c r="A855" s="190"/>
      <c r="B855" s="190"/>
      <c r="C855" s="190"/>
      <c r="D855" s="190"/>
      <c r="E855" s="190"/>
      <c r="F855" s="190"/>
      <c r="G855" s="190"/>
      <c r="H855" s="190"/>
      <c r="I855" s="190"/>
      <c r="J855" s="190"/>
      <c r="K855" s="190"/>
      <c r="L855" s="190"/>
      <c r="M855" s="190"/>
      <c r="N855" s="190"/>
      <c r="O855" s="190"/>
      <c r="P855" s="190"/>
      <c r="Q855" s="190"/>
      <c r="R855" s="190"/>
      <c r="S855" s="190"/>
      <c r="T855" s="190"/>
      <c r="U855" s="190"/>
      <c r="V855" s="190"/>
      <c r="W855" s="190"/>
      <c r="X855" s="190"/>
      <c r="Y855" s="190"/>
      <c r="Z855" s="190"/>
      <c r="AA855" s="190"/>
      <c r="AB855" s="190"/>
      <c r="AC855" s="190"/>
      <c r="AD855" s="190"/>
      <c r="AE855" s="190"/>
    </row>
    <row r="856" spans="1:31" ht="26.25" customHeight="1">
      <c r="A856" s="190"/>
      <c r="B856" s="190"/>
      <c r="C856" s="190"/>
      <c r="D856" s="190"/>
      <c r="E856" s="190"/>
      <c r="F856" s="190"/>
      <c r="G856" s="190"/>
      <c r="H856" s="190"/>
      <c r="I856" s="190"/>
      <c r="J856" s="190"/>
      <c r="K856" s="190"/>
      <c r="L856" s="190"/>
      <c r="M856" s="190"/>
      <c r="N856" s="190"/>
      <c r="O856" s="190"/>
      <c r="P856" s="190"/>
      <c r="Q856" s="190"/>
      <c r="R856" s="190"/>
      <c r="S856" s="190"/>
      <c r="T856" s="190"/>
      <c r="U856" s="190"/>
      <c r="V856" s="190"/>
      <c r="W856" s="190"/>
      <c r="X856" s="190"/>
      <c r="Y856" s="190"/>
      <c r="Z856" s="190"/>
      <c r="AA856" s="190"/>
      <c r="AB856" s="190"/>
      <c r="AC856" s="190"/>
      <c r="AD856" s="190"/>
      <c r="AE856" s="190"/>
    </row>
    <row r="857" spans="1:31" ht="26.25" customHeight="1">
      <c r="A857" s="190"/>
      <c r="B857" s="190"/>
      <c r="C857" s="190"/>
      <c r="D857" s="190"/>
      <c r="E857" s="190"/>
      <c r="F857" s="190"/>
      <c r="G857" s="190"/>
      <c r="H857" s="190"/>
      <c r="I857" s="190"/>
      <c r="J857" s="190"/>
      <c r="K857" s="190"/>
      <c r="L857" s="190"/>
      <c r="M857" s="190"/>
      <c r="N857" s="190"/>
      <c r="O857" s="190"/>
      <c r="P857" s="190"/>
      <c r="Q857" s="190"/>
      <c r="R857" s="190"/>
      <c r="S857" s="190"/>
      <c r="T857" s="190"/>
      <c r="U857" s="190"/>
      <c r="V857" s="190"/>
      <c r="W857" s="190"/>
      <c r="X857" s="190"/>
      <c r="Y857" s="190"/>
      <c r="Z857" s="190"/>
      <c r="AA857" s="190"/>
      <c r="AB857" s="190"/>
      <c r="AC857" s="190"/>
      <c r="AD857" s="190"/>
      <c r="AE857" s="190"/>
    </row>
    <row r="858" spans="1:31" ht="26.25" customHeight="1">
      <c r="A858" s="190"/>
      <c r="B858" s="190"/>
      <c r="C858" s="190"/>
      <c r="D858" s="190"/>
      <c r="E858" s="190"/>
      <c r="F858" s="190"/>
      <c r="G858" s="190"/>
      <c r="H858" s="190"/>
      <c r="I858" s="190"/>
      <c r="J858" s="190"/>
      <c r="K858" s="190"/>
      <c r="L858" s="190"/>
      <c r="M858" s="190"/>
      <c r="N858" s="190"/>
      <c r="O858" s="190"/>
      <c r="P858" s="190"/>
      <c r="Q858" s="190"/>
      <c r="R858" s="190"/>
      <c r="S858" s="190"/>
      <c r="T858" s="190"/>
      <c r="U858" s="190"/>
      <c r="V858" s="190"/>
      <c r="W858" s="190"/>
      <c r="X858" s="190"/>
      <c r="Y858" s="190"/>
      <c r="Z858" s="190"/>
      <c r="AA858" s="190"/>
      <c r="AB858" s="190"/>
      <c r="AC858" s="190"/>
      <c r="AD858" s="190"/>
      <c r="AE858" s="190"/>
    </row>
    <row r="859" spans="1:31" ht="26.25" customHeight="1">
      <c r="A859" s="190"/>
      <c r="B859" s="190"/>
      <c r="C859" s="190"/>
      <c r="D859" s="190"/>
      <c r="E859" s="190"/>
      <c r="F859" s="190"/>
      <c r="G859" s="190"/>
      <c r="H859" s="190"/>
      <c r="I859" s="190"/>
      <c r="J859" s="190"/>
      <c r="K859" s="190"/>
      <c r="L859" s="190"/>
      <c r="M859" s="190"/>
      <c r="N859" s="190"/>
      <c r="O859" s="190"/>
      <c r="P859" s="190"/>
      <c r="Q859" s="190"/>
      <c r="R859" s="190"/>
      <c r="S859" s="190"/>
      <c r="T859" s="190"/>
      <c r="U859" s="190"/>
      <c r="V859" s="190"/>
      <c r="W859" s="190"/>
      <c r="X859" s="190"/>
      <c r="Y859" s="190"/>
      <c r="Z859" s="190"/>
      <c r="AA859" s="190"/>
      <c r="AB859" s="190"/>
      <c r="AC859" s="190"/>
      <c r="AD859" s="190"/>
      <c r="AE859" s="190"/>
    </row>
    <row r="860" spans="1:31" ht="26.25" customHeight="1">
      <c r="A860" s="190"/>
      <c r="B860" s="190"/>
      <c r="C860" s="190"/>
      <c r="D860" s="190"/>
      <c r="E860" s="190"/>
      <c r="F860" s="190"/>
      <c r="G860" s="190"/>
      <c r="H860" s="190"/>
      <c r="I860" s="190"/>
      <c r="J860" s="190"/>
      <c r="K860" s="190"/>
      <c r="L860" s="190"/>
      <c r="M860" s="190"/>
      <c r="N860" s="190"/>
      <c r="O860" s="190"/>
      <c r="P860" s="190"/>
      <c r="Q860" s="190"/>
      <c r="R860" s="190"/>
      <c r="S860" s="190"/>
      <c r="T860" s="190"/>
      <c r="U860" s="190"/>
      <c r="V860" s="190"/>
      <c r="W860" s="190"/>
      <c r="X860" s="190"/>
      <c r="Y860" s="190"/>
      <c r="Z860" s="190"/>
      <c r="AA860" s="190"/>
      <c r="AB860" s="190"/>
      <c r="AC860" s="190"/>
      <c r="AD860" s="190"/>
      <c r="AE860" s="190"/>
    </row>
    <row r="861" spans="1:31" ht="26.25" customHeight="1">
      <c r="A861" s="190"/>
      <c r="B861" s="190"/>
      <c r="C861" s="190"/>
      <c r="D861" s="190"/>
      <c r="E861" s="190"/>
      <c r="F861" s="190"/>
      <c r="G861" s="190"/>
      <c r="H861" s="190"/>
      <c r="I861" s="190"/>
      <c r="J861" s="190"/>
      <c r="K861" s="190"/>
      <c r="L861" s="190"/>
      <c r="M861" s="190"/>
      <c r="N861" s="190"/>
      <c r="O861" s="190"/>
      <c r="P861" s="190"/>
      <c r="Q861" s="190"/>
      <c r="R861" s="190"/>
      <c r="S861" s="190"/>
      <c r="T861" s="190"/>
      <c r="U861" s="190"/>
      <c r="V861" s="190"/>
      <c r="W861" s="190"/>
      <c r="X861" s="190"/>
      <c r="Y861" s="190"/>
      <c r="Z861" s="190"/>
      <c r="AA861" s="190"/>
      <c r="AB861" s="190"/>
      <c r="AC861" s="190"/>
      <c r="AD861" s="190"/>
      <c r="AE861" s="190"/>
    </row>
    <row r="862" spans="1:31" ht="26.25" customHeight="1">
      <c r="A862" s="190"/>
      <c r="B862" s="190"/>
      <c r="C862" s="190"/>
      <c r="D862" s="190"/>
      <c r="E862" s="190"/>
      <c r="F862" s="190"/>
      <c r="G862" s="190"/>
      <c r="H862" s="190"/>
      <c r="I862" s="190"/>
      <c r="J862" s="190"/>
      <c r="K862" s="190"/>
      <c r="L862" s="190"/>
      <c r="M862" s="190"/>
      <c r="N862" s="190"/>
      <c r="O862" s="190"/>
      <c r="P862" s="190"/>
      <c r="Q862" s="190"/>
      <c r="R862" s="190"/>
      <c r="S862" s="190"/>
      <c r="T862" s="190"/>
      <c r="U862" s="190"/>
      <c r="V862" s="190"/>
      <c r="W862" s="190"/>
      <c r="X862" s="190"/>
      <c r="Y862" s="190"/>
      <c r="Z862" s="190"/>
      <c r="AA862" s="190"/>
      <c r="AB862" s="190"/>
      <c r="AC862" s="190"/>
      <c r="AD862" s="190"/>
      <c r="AE862" s="190"/>
    </row>
    <row r="863" spans="1:31" ht="26.25" customHeight="1">
      <c r="A863" s="190"/>
      <c r="B863" s="190"/>
      <c r="C863" s="190"/>
      <c r="D863" s="190"/>
      <c r="E863" s="190"/>
      <c r="F863" s="190"/>
      <c r="G863" s="190"/>
      <c r="H863" s="190"/>
      <c r="I863" s="190"/>
      <c r="J863" s="190"/>
      <c r="K863" s="190"/>
      <c r="L863" s="190"/>
      <c r="M863" s="190"/>
      <c r="N863" s="190"/>
      <c r="O863" s="190"/>
      <c r="P863" s="190"/>
      <c r="Q863" s="190"/>
      <c r="R863" s="190"/>
      <c r="S863" s="190"/>
      <c r="T863" s="190"/>
      <c r="U863" s="190"/>
      <c r="V863" s="190"/>
      <c r="W863" s="190"/>
      <c r="X863" s="190"/>
      <c r="Y863" s="190"/>
      <c r="Z863" s="190"/>
      <c r="AA863" s="190"/>
      <c r="AB863" s="190"/>
      <c r="AC863" s="190"/>
      <c r="AD863" s="190"/>
      <c r="AE863" s="190"/>
    </row>
    <row r="864" spans="1:31" ht="26.25" customHeight="1">
      <c r="A864" s="190"/>
      <c r="B864" s="190"/>
      <c r="C864" s="190"/>
      <c r="D864" s="190"/>
      <c r="E864" s="190"/>
      <c r="F864" s="190"/>
      <c r="G864" s="190"/>
      <c r="H864" s="190"/>
      <c r="I864" s="190"/>
      <c r="J864" s="190"/>
      <c r="K864" s="190"/>
      <c r="L864" s="190"/>
      <c r="M864" s="190"/>
      <c r="N864" s="190"/>
      <c r="O864" s="190"/>
      <c r="P864" s="190"/>
      <c r="Q864" s="190"/>
      <c r="R864" s="190"/>
      <c r="S864" s="190"/>
      <c r="T864" s="190"/>
      <c r="U864" s="190"/>
      <c r="V864" s="190"/>
      <c r="W864" s="190"/>
      <c r="X864" s="190"/>
      <c r="Y864" s="190"/>
      <c r="Z864" s="190"/>
      <c r="AA864" s="190"/>
      <c r="AB864" s="190"/>
      <c r="AC864" s="190"/>
      <c r="AD864" s="190"/>
      <c r="AE864" s="190"/>
    </row>
    <row r="865" spans="1:31" ht="26.25" customHeight="1">
      <c r="A865" s="190"/>
      <c r="B865" s="190"/>
      <c r="C865" s="190"/>
      <c r="D865" s="190"/>
      <c r="E865" s="190"/>
      <c r="F865" s="190"/>
      <c r="G865" s="190"/>
      <c r="H865" s="190"/>
      <c r="I865" s="190"/>
      <c r="J865" s="190"/>
      <c r="K865" s="190"/>
      <c r="L865" s="190"/>
      <c r="M865" s="190"/>
      <c r="N865" s="190"/>
      <c r="O865" s="190"/>
      <c r="P865" s="190"/>
      <c r="Q865" s="190"/>
      <c r="R865" s="190"/>
      <c r="S865" s="190"/>
      <c r="T865" s="190"/>
      <c r="U865" s="190"/>
      <c r="V865" s="190"/>
      <c r="W865" s="190"/>
      <c r="X865" s="190"/>
      <c r="Y865" s="190"/>
      <c r="Z865" s="190"/>
      <c r="AA865" s="190"/>
      <c r="AB865" s="190"/>
      <c r="AC865" s="190"/>
      <c r="AD865" s="190"/>
      <c r="AE865" s="190"/>
    </row>
    <row r="866" spans="1:31" ht="26.25" customHeight="1">
      <c r="A866" s="190"/>
      <c r="B866" s="190"/>
      <c r="C866" s="190"/>
      <c r="D866" s="190"/>
      <c r="E866" s="190"/>
      <c r="F866" s="190"/>
      <c r="G866" s="190"/>
      <c r="H866" s="190"/>
      <c r="I866" s="190"/>
      <c r="J866" s="190"/>
      <c r="K866" s="190"/>
      <c r="L866" s="190"/>
      <c r="M866" s="190"/>
      <c r="N866" s="190"/>
      <c r="O866" s="190"/>
      <c r="P866" s="190"/>
      <c r="Q866" s="190"/>
      <c r="R866" s="190"/>
      <c r="S866" s="190"/>
      <c r="T866" s="190"/>
      <c r="U866" s="190"/>
      <c r="V866" s="190"/>
      <c r="W866" s="190"/>
      <c r="X866" s="190"/>
      <c r="Y866" s="190"/>
      <c r="Z866" s="190"/>
      <c r="AA866" s="190"/>
      <c r="AB866" s="190"/>
      <c r="AC866" s="190"/>
      <c r="AD866" s="190"/>
      <c r="AE866" s="190"/>
    </row>
    <row r="867" spans="1:31" ht="26.25" customHeight="1">
      <c r="A867" s="190"/>
      <c r="B867" s="190"/>
      <c r="C867" s="190"/>
      <c r="D867" s="190"/>
      <c r="E867" s="190"/>
      <c r="F867" s="190"/>
      <c r="G867" s="190"/>
      <c r="H867" s="190"/>
      <c r="I867" s="190"/>
      <c r="J867" s="190"/>
      <c r="K867" s="190"/>
      <c r="L867" s="190"/>
      <c r="M867" s="190"/>
      <c r="N867" s="190"/>
      <c r="O867" s="190"/>
      <c r="P867" s="190"/>
      <c r="Q867" s="190"/>
      <c r="R867" s="190"/>
      <c r="S867" s="190"/>
      <c r="T867" s="190"/>
      <c r="U867" s="190"/>
      <c r="V867" s="190"/>
      <c r="W867" s="190"/>
      <c r="X867" s="190"/>
      <c r="Y867" s="190"/>
      <c r="Z867" s="190"/>
      <c r="AA867" s="190"/>
      <c r="AB867" s="190"/>
      <c r="AC867" s="190"/>
      <c r="AD867" s="190"/>
      <c r="AE867" s="190"/>
    </row>
    <row r="868" spans="1:31" ht="26.25" customHeight="1">
      <c r="A868" s="190"/>
      <c r="B868" s="190"/>
      <c r="C868" s="190"/>
      <c r="D868" s="190"/>
      <c r="E868" s="190"/>
      <c r="F868" s="190"/>
      <c r="G868" s="190"/>
      <c r="H868" s="190"/>
      <c r="I868" s="190"/>
      <c r="J868" s="190"/>
      <c r="K868" s="190"/>
      <c r="L868" s="190"/>
      <c r="M868" s="190"/>
      <c r="N868" s="190"/>
      <c r="O868" s="190"/>
      <c r="P868" s="190"/>
      <c r="Q868" s="190"/>
      <c r="R868" s="190"/>
      <c r="S868" s="190"/>
      <c r="T868" s="190"/>
      <c r="U868" s="190"/>
      <c r="V868" s="190"/>
      <c r="W868" s="190"/>
      <c r="X868" s="190"/>
      <c r="Y868" s="190"/>
      <c r="Z868" s="190"/>
      <c r="AA868" s="190"/>
      <c r="AB868" s="190"/>
      <c r="AC868" s="190"/>
      <c r="AD868" s="190"/>
      <c r="AE868" s="190"/>
    </row>
    <row r="869" spans="1:31" ht="26.25" customHeight="1">
      <c r="A869" s="190"/>
      <c r="B869" s="190"/>
      <c r="C869" s="190"/>
      <c r="D869" s="190"/>
      <c r="E869" s="190"/>
      <c r="F869" s="190"/>
      <c r="G869" s="190"/>
      <c r="H869" s="190"/>
      <c r="I869" s="190"/>
      <c r="J869" s="190"/>
      <c r="K869" s="190"/>
      <c r="L869" s="190"/>
      <c r="M869" s="190"/>
      <c r="N869" s="190"/>
      <c r="O869" s="190"/>
      <c r="P869" s="190"/>
      <c r="Q869" s="190"/>
      <c r="R869" s="190"/>
      <c r="S869" s="190"/>
      <c r="T869" s="190"/>
      <c r="U869" s="190"/>
      <c r="V869" s="190"/>
      <c r="W869" s="190"/>
      <c r="X869" s="190"/>
      <c r="Y869" s="190"/>
      <c r="Z869" s="190"/>
      <c r="AA869" s="190"/>
      <c r="AB869" s="190"/>
      <c r="AC869" s="190"/>
      <c r="AD869" s="190"/>
      <c r="AE869" s="190"/>
    </row>
    <row r="870" spans="1:31" ht="26.25" customHeight="1">
      <c r="A870" s="190"/>
      <c r="B870" s="190"/>
      <c r="C870" s="190"/>
      <c r="D870" s="190"/>
      <c r="E870" s="190"/>
      <c r="F870" s="190"/>
      <c r="G870" s="190"/>
      <c r="H870" s="190"/>
      <c r="I870" s="190"/>
      <c r="J870" s="190"/>
      <c r="K870" s="190"/>
      <c r="L870" s="190"/>
      <c r="M870" s="190"/>
      <c r="N870" s="190"/>
      <c r="O870" s="190"/>
      <c r="P870" s="190"/>
      <c r="Q870" s="190"/>
      <c r="R870" s="190"/>
      <c r="S870" s="190"/>
      <c r="T870" s="190"/>
      <c r="U870" s="190"/>
      <c r="V870" s="190"/>
      <c r="W870" s="190"/>
      <c r="X870" s="190"/>
      <c r="Y870" s="190"/>
      <c r="Z870" s="190"/>
      <c r="AA870" s="190"/>
      <c r="AB870" s="190"/>
      <c r="AC870" s="190"/>
      <c r="AD870" s="190"/>
      <c r="AE870" s="190"/>
    </row>
    <row r="871" spans="1:31" ht="26.25" customHeight="1">
      <c r="A871" s="190"/>
      <c r="B871" s="190"/>
      <c r="C871" s="190"/>
      <c r="D871" s="190"/>
      <c r="E871" s="190"/>
      <c r="F871" s="190"/>
      <c r="G871" s="190"/>
      <c r="H871" s="190"/>
      <c r="I871" s="190"/>
      <c r="J871" s="190"/>
      <c r="K871" s="190"/>
      <c r="L871" s="190"/>
      <c r="M871" s="190"/>
      <c r="N871" s="190"/>
      <c r="O871" s="190"/>
      <c r="P871" s="190"/>
      <c r="Q871" s="190"/>
      <c r="R871" s="190"/>
      <c r="S871" s="190"/>
      <c r="T871" s="190"/>
      <c r="U871" s="190"/>
      <c r="V871" s="190"/>
      <c r="W871" s="190"/>
      <c r="X871" s="190"/>
      <c r="Y871" s="190"/>
      <c r="Z871" s="190"/>
      <c r="AA871" s="190"/>
      <c r="AB871" s="190"/>
      <c r="AC871" s="190"/>
      <c r="AD871" s="190"/>
      <c r="AE871" s="190"/>
    </row>
    <row r="872" spans="1:31" ht="26.25" customHeight="1">
      <c r="A872" s="190"/>
      <c r="B872" s="190"/>
      <c r="C872" s="190"/>
      <c r="D872" s="190"/>
      <c r="E872" s="190"/>
      <c r="F872" s="190"/>
      <c r="G872" s="190"/>
      <c r="H872" s="190"/>
      <c r="I872" s="190"/>
      <c r="J872" s="190"/>
      <c r="K872" s="190"/>
      <c r="L872" s="190"/>
      <c r="M872" s="190"/>
      <c r="N872" s="190"/>
      <c r="O872" s="190"/>
      <c r="P872" s="190"/>
      <c r="Q872" s="190"/>
      <c r="R872" s="190"/>
      <c r="S872" s="190"/>
      <c r="T872" s="190"/>
      <c r="U872" s="190"/>
      <c r="V872" s="190"/>
      <c r="W872" s="190"/>
      <c r="X872" s="190"/>
      <c r="Y872" s="190"/>
      <c r="Z872" s="190"/>
      <c r="AA872" s="190"/>
      <c r="AB872" s="190"/>
      <c r="AC872" s="190"/>
      <c r="AD872" s="190"/>
      <c r="AE872" s="190"/>
    </row>
    <row r="873" spans="1:31" ht="26.25" customHeight="1">
      <c r="A873" s="190"/>
      <c r="B873" s="190"/>
      <c r="C873" s="190"/>
      <c r="D873" s="190"/>
      <c r="E873" s="190"/>
      <c r="F873" s="190"/>
      <c r="G873" s="190"/>
      <c r="H873" s="190"/>
      <c r="I873" s="190"/>
      <c r="J873" s="190"/>
      <c r="K873" s="190"/>
      <c r="L873" s="190"/>
      <c r="M873" s="190"/>
      <c r="N873" s="190"/>
      <c r="O873" s="190"/>
      <c r="P873" s="190"/>
      <c r="Q873" s="190"/>
      <c r="R873" s="190"/>
      <c r="S873" s="190"/>
      <c r="T873" s="190"/>
      <c r="U873" s="190"/>
      <c r="V873" s="190"/>
      <c r="W873" s="190"/>
      <c r="X873" s="190"/>
      <c r="Y873" s="190"/>
      <c r="Z873" s="190"/>
      <c r="AA873" s="190"/>
      <c r="AB873" s="190"/>
      <c r="AC873" s="190"/>
      <c r="AD873" s="190"/>
      <c r="AE873" s="190"/>
    </row>
    <row r="874" spans="1:31" ht="26.25" customHeight="1">
      <c r="A874" s="190"/>
      <c r="B874" s="190"/>
      <c r="C874" s="190"/>
      <c r="D874" s="190"/>
      <c r="E874" s="190"/>
      <c r="F874" s="190"/>
      <c r="G874" s="190"/>
      <c r="H874" s="190"/>
      <c r="I874" s="190"/>
      <c r="J874" s="190"/>
      <c r="K874" s="190"/>
      <c r="L874" s="190"/>
      <c r="M874" s="190"/>
      <c r="N874" s="190"/>
      <c r="O874" s="190"/>
      <c r="P874" s="190"/>
      <c r="Q874" s="190"/>
      <c r="R874" s="190"/>
      <c r="S874" s="190"/>
      <c r="T874" s="190"/>
      <c r="U874" s="190"/>
      <c r="V874" s="190"/>
      <c r="W874" s="190"/>
      <c r="X874" s="190"/>
      <c r="Y874" s="190"/>
      <c r="Z874" s="190"/>
      <c r="AA874" s="190"/>
      <c r="AB874" s="190"/>
      <c r="AC874" s="190"/>
      <c r="AD874" s="190"/>
      <c r="AE874" s="190"/>
    </row>
    <row r="875" spans="1:31" ht="26.25" customHeight="1">
      <c r="A875" s="190"/>
      <c r="B875" s="190"/>
      <c r="C875" s="190"/>
      <c r="D875" s="190"/>
      <c r="E875" s="190"/>
      <c r="F875" s="190"/>
      <c r="G875" s="190"/>
      <c r="H875" s="190"/>
      <c r="I875" s="190"/>
      <c r="J875" s="190"/>
      <c r="K875" s="190"/>
      <c r="L875" s="190"/>
      <c r="M875" s="190"/>
      <c r="N875" s="190"/>
      <c r="O875" s="190"/>
      <c r="P875" s="190"/>
      <c r="Q875" s="190"/>
      <c r="R875" s="190"/>
      <c r="S875" s="190"/>
      <c r="T875" s="190"/>
      <c r="U875" s="190"/>
      <c r="V875" s="190"/>
      <c r="W875" s="190"/>
      <c r="X875" s="190"/>
      <c r="Y875" s="190"/>
      <c r="Z875" s="190"/>
      <c r="AA875" s="190"/>
      <c r="AB875" s="190"/>
      <c r="AC875" s="190"/>
      <c r="AD875" s="190"/>
      <c r="AE875" s="190"/>
    </row>
    <row r="876" spans="1:31" ht="26.25" customHeight="1">
      <c r="A876" s="190"/>
      <c r="B876" s="190"/>
      <c r="C876" s="190"/>
      <c r="D876" s="190"/>
      <c r="E876" s="190"/>
      <c r="F876" s="190"/>
      <c r="G876" s="190"/>
      <c r="H876" s="190"/>
      <c r="I876" s="190"/>
      <c r="J876" s="190"/>
      <c r="K876" s="190"/>
      <c r="L876" s="190"/>
      <c r="M876" s="190"/>
      <c r="N876" s="190"/>
      <c r="O876" s="190"/>
      <c r="P876" s="190"/>
      <c r="Q876" s="190"/>
      <c r="R876" s="190"/>
      <c r="S876" s="190"/>
      <c r="T876" s="190"/>
      <c r="U876" s="190"/>
      <c r="V876" s="190"/>
      <c r="W876" s="190"/>
      <c r="X876" s="190"/>
      <c r="Y876" s="190"/>
      <c r="Z876" s="190"/>
      <c r="AA876" s="190"/>
      <c r="AB876" s="190"/>
      <c r="AC876" s="190"/>
      <c r="AD876" s="190"/>
      <c r="AE876" s="190"/>
    </row>
    <row r="877" spans="1:31" ht="26.25" customHeight="1">
      <c r="A877" s="190"/>
      <c r="B877" s="190"/>
      <c r="C877" s="190"/>
      <c r="D877" s="190"/>
      <c r="E877" s="190"/>
      <c r="F877" s="190"/>
      <c r="G877" s="190"/>
      <c r="H877" s="190"/>
      <c r="I877" s="190"/>
      <c r="J877" s="190"/>
      <c r="K877" s="190"/>
      <c r="L877" s="190"/>
      <c r="M877" s="190"/>
      <c r="N877" s="190"/>
      <c r="O877" s="190"/>
      <c r="P877" s="190"/>
      <c r="Q877" s="190"/>
      <c r="R877" s="190"/>
      <c r="S877" s="190"/>
      <c r="T877" s="190"/>
      <c r="U877" s="190"/>
      <c r="V877" s="190"/>
      <c r="W877" s="190"/>
      <c r="X877" s="190"/>
      <c r="Y877" s="190"/>
      <c r="Z877" s="190"/>
      <c r="AA877" s="190"/>
      <c r="AB877" s="190"/>
      <c r="AC877" s="190"/>
      <c r="AD877" s="190"/>
      <c r="AE877" s="190"/>
    </row>
    <row r="878" spans="1:31" ht="26.25" customHeight="1">
      <c r="A878" s="190"/>
      <c r="B878" s="190"/>
      <c r="C878" s="190"/>
      <c r="D878" s="190"/>
      <c r="E878" s="190"/>
      <c r="F878" s="190"/>
      <c r="G878" s="190"/>
      <c r="H878" s="190"/>
      <c r="I878" s="190"/>
      <c r="J878" s="190"/>
      <c r="K878" s="190"/>
      <c r="L878" s="190"/>
      <c r="M878" s="190"/>
      <c r="N878" s="190"/>
      <c r="O878" s="190"/>
      <c r="P878" s="190"/>
      <c r="Q878" s="190"/>
      <c r="R878" s="190"/>
      <c r="S878" s="190"/>
      <c r="T878" s="190"/>
      <c r="U878" s="190"/>
      <c r="V878" s="190"/>
      <c r="W878" s="190"/>
      <c r="X878" s="190"/>
      <c r="Y878" s="190"/>
      <c r="Z878" s="190"/>
      <c r="AA878" s="190"/>
      <c r="AB878" s="190"/>
      <c r="AC878" s="190"/>
      <c r="AD878" s="190"/>
      <c r="AE878" s="190"/>
    </row>
    <row r="879" spans="1:31" ht="26.25" customHeight="1">
      <c r="A879" s="190"/>
      <c r="B879" s="190"/>
      <c r="C879" s="190"/>
      <c r="D879" s="190"/>
      <c r="E879" s="190"/>
      <c r="F879" s="190"/>
      <c r="G879" s="190"/>
      <c r="H879" s="190"/>
      <c r="I879" s="190"/>
      <c r="J879" s="190"/>
      <c r="K879" s="190"/>
      <c r="L879" s="190"/>
      <c r="M879" s="190"/>
      <c r="N879" s="190"/>
      <c r="O879" s="190"/>
      <c r="P879" s="190"/>
      <c r="Q879" s="190"/>
      <c r="R879" s="190"/>
      <c r="S879" s="190"/>
      <c r="T879" s="190"/>
      <c r="U879" s="190"/>
      <c r="V879" s="190"/>
      <c r="W879" s="190"/>
      <c r="X879" s="190"/>
      <c r="Y879" s="190"/>
      <c r="Z879" s="190"/>
      <c r="AA879" s="190"/>
      <c r="AB879" s="190"/>
      <c r="AC879" s="190"/>
      <c r="AD879" s="190"/>
      <c r="AE879" s="190"/>
    </row>
    <row r="880" spans="1:31" ht="26.25" customHeight="1">
      <c r="A880" s="190"/>
      <c r="B880" s="190"/>
      <c r="C880" s="190"/>
      <c r="D880" s="190"/>
      <c r="E880" s="190"/>
      <c r="F880" s="190"/>
      <c r="G880" s="190"/>
      <c r="H880" s="190"/>
      <c r="I880" s="190"/>
      <c r="J880" s="190"/>
      <c r="K880" s="190"/>
      <c r="L880" s="190"/>
      <c r="M880" s="190"/>
      <c r="N880" s="190"/>
      <c r="O880" s="190"/>
      <c r="P880" s="190"/>
      <c r="Q880" s="190"/>
      <c r="R880" s="190"/>
      <c r="S880" s="190"/>
      <c r="T880" s="190"/>
      <c r="U880" s="190"/>
      <c r="V880" s="190"/>
      <c r="W880" s="190"/>
      <c r="X880" s="190"/>
      <c r="Y880" s="190"/>
      <c r="Z880" s="190"/>
      <c r="AA880" s="190"/>
      <c r="AB880" s="190"/>
      <c r="AC880" s="190"/>
      <c r="AD880" s="190"/>
      <c r="AE880" s="190"/>
    </row>
    <row r="881" spans="1:31" ht="26.25" customHeight="1">
      <c r="A881" s="190"/>
      <c r="B881" s="190"/>
      <c r="C881" s="190"/>
      <c r="D881" s="190"/>
      <c r="E881" s="190"/>
      <c r="F881" s="190"/>
      <c r="G881" s="190"/>
      <c r="H881" s="190"/>
      <c r="I881" s="190"/>
      <c r="J881" s="190"/>
      <c r="K881" s="190"/>
      <c r="L881" s="190"/>
      <c r="M881" s="190"/>
      <c r="N881" s="190"/>
      <c r="O881" s="190"/>
      <c r="P881" s="190"/>
      <c r="Q881" s="190"/>
      <c r="R881" s="190"/>
      <c r="S881" s="190"/>
      <c r="T881" s="190"/>
      <c r="U881" s="190"/>
      <c r="V881" s="190"/>
      <c r="W881" s="190"/>
      <c r="X881" s="190"/>
      <c r="Y881" s="190"/>
      <c r="Z881" s="190"/>
      <c r="AA881" s="190"/>
      <c r="AB881" s="190"/>
      <c r="AC881" s="190"/>
      <c r="AD881" s="190"/>
      <c r="AE881" s="190"/>
    </row>
    <row r="882" spans="1:31" ht="26.25" customHeight="1">
      <c r="A882" s="190"/>
      <c r="B882" s="190"/>
      <c r="C882" s="190"/>
      <c r="D882" s="190"/>
      <c r="E882" s="190"/>
      <c r="F882" s="190"/>
      <c r="G882" s="190"/>
      <c r="H882" s="190"/>
      <c r="I882" s="190"/>
      <c r="J882" s="190"/>
      <c r="K882" s="190"/>
      <c r="L882" s="190"/>
      <c r="M882" s="190"/>
      <c r="N882" s="190"/>
      <c r="O882" s="190"/>
      <c r="P882" s="190"/>
      <c r="Q882" s="190"/>
      <c r="R882" s="190"/>
      <c r="S882" s="190"/>
      <c r="T882" s="190"/>
      <c r="U882" s="190"/>
      <c r="V882" s="190"/>
      <c r="W882" s="190"/>
      <c r="X882" s="190"/>
      <c r="Y882" s="190"/>
      <c r="Z882" s="190"/>
      <c r="AA882" s="190"/>
      <c r="AB882" s="190"/>
      <c r="AC882" s="190"/>
      <c r="AD882" s="190"/>
      <c r="AE882" s="190"/>
    </row>
    <row r="883" spans="1:31" ht="26.25" customHeight="1">
      <c r="A883" s="190"/>
      <c r="B883" s="190"/>
      <c r="C883" s="190"/>
      <c r="D883" s="190"/>
      <c r="E883" s="190"/>
      <c r="F883" s="190"/>
      <c r="G883" s="190"/>
      <c r="H883" s="190"/>
      <c r="I883" s="190"/>
      <c r="J883" s="190"/>
      <c r="K883" s="190"/>
      <c r="L883" s="190"/>
      <c r="M883" s="190"/>
      <c r="N883" s="190"/>
      <c r="O883" s="190"/>
      <c r="P883" s="190"/>
      <c r="Q883" s="190"/>
      <c r="R883" s="190"/>
      <c r="S883" s="190"/>
      <c r="T883" s="190"/>
      <c r="U883" s="190"/>
      <c r="V883" s="190"/>
      <c r="W883" s="190"/>
      <c r="X883" s="190"/>
      <c r="Y883" s="190"/>
      <c r="Z883" s="190"/>
      <c r="AA883" s="190"/>
      <c r="AB883" s="190"/>
      <c r="AC883" s="190"/>
      <c r="AD883" s="190"/>
      <c r="AE883" s="190"/>
    </row>
    <row r="884" spans="1:31" ht="26.25" customHeight="1">
      <c r="A884" s="190"/>
      <c r="B884" s="190"/>
      <c r="C884" s="190"/>
      <c r="D884" s="190"/>
      <c r="E884" s="190"/>
      <c r="F884" s="190"/>
      <c r="G884" s="190"/>
      <c r="H884" s="190"/>
      <c r="I884" s="190"/>
      <c r="J884" s="190"/>
      <c r="K884" s="190"/>
      <c r="L884" s="190"/>
      <c r="M884" s="190"/>
      <c r="N884" s="190"/>
      <c r="O884" s="190"/>
      <c r="P884" s="190"/>
      <c r="Q884" s="190"/>
      <c r="R884" s="190"/>
      <c r="S884" s="190"/>
      <c r="T884" s="190"/>
      <c r="U884" s="190"/>
      <c r="V884" s="190"/>
      <c r="W884" s="190"/>
      <c r="X884" s="190"/>
      <c r="Y884" s="190"/>
      <c r="Z884" s="190"/>
      <c r="AA884" s="190"/>
      <c r="AB884" s="190"/>
      <c r="AC884" s="190"/>
      <c r="AD884" s="190"/>
      <c r="AE884" s="190"/>
    </row>
    <row r="885" spans="1:31" ht="26.25" customHeight="1">
      <c r="A885" s="190"/>
      <c r="B885" s="190"/>
      <c r="C885" s="190"/>
      <c r="D885" s="190"/>
      <c r="E885" s="190"/>
      <c r="F885" s="190"/>
      <c r="G885" s="190"/>
      <c r="H885" s="190"/>
      <c r="I885" s="190"/>
      <c r="J885" s="190"/>
      <c r="K885" s="190"/>
      <c r="L885" s="190"/>
      <c r="M885" s="190"/>
      <c r="N885" s="190"/>
      <c r="O885" s="190"/>
      <c r="P885" s="190"/>
      <c r="Q885" s="190"/>
      <c r="R885" s="190"/>
      <c r="S885" s="190"/>
      <c r="T885" s="190"/>
      <c r="U885" s="190"/>
      <c r="V885" s="190"/>
      <c r="W885" s="190"/>
      <c r="X885" s="190"/>
      <c r="Y885" s="190"/>
      <c r="Z885" s="190"/>
      <c r="AA885" s="190"/>
      <c r="AB885" s="190"/>
      <c r="AC885" s="190"/>
      <c r="AD885" s="190"/>
      <c r="AE885" s="190"/>
    </row>
    <row r="886" spans="1:31" ht="26.25" customHeight="1">
      <c r="A886" s="190"/>
      <c r="B886" s="190"/>
      <c r="C886" s="190"/>
      <c r="D886" s="190"/>
      <c r="E886" s="190"/>
      <c r="F886" s="190"/>
      <c r="G886" s="190"/>
      <c r="H886" s="190"/>
      <c r="I886" s="190"/>
      <c r="J886" s="190"/>
      <c r="K886" s="190"/>
      <c r="L886" s="190"/>
      <c r="M886" s="190"/>
      <c r="N886" s="190"/>
      <c r="O886" s="190"/>
      <c r="P886" s="190"/>
      <c r="Q886" s="190"/>
      <c r="R886" s="190"/>
      <c r="S886" s="190"/>
      <c r="T886" s="190"/>
      <c r="U886" s="190"/>
      <c r="V886" s="190"/>
      <c r="W886" s="190"/>
      <c r="X886" s="190"/>
      <c r="Y886" s="190"/>
      <c r="Z886" s="190"/>
      <c r="AA886" s="190"/>
      <c r="AB886" s="190"/>
      <c r="AC886" s="190"/>
      <c r="AD886" s="190"/>
      <c r="AE886" s="190"/>
    </row>
    <row r="887" spans="1:31" ht="26.25" customHeight="1">
      <c r="A887" s="190"/>
      <c r="B887" s="190"/>
      <c r="C887" s="190"/>
      <c r="D887" s="190"/>
      <c r="E887" s="190"/>
      <c r="F887" s="190"/>
      <c r="G887" s="190"/>
      <c r="H887" s="190"/>
      <c r="I887" s="190"/>
      <c r="J887" s="190"/>
      <c r="K887" s="190"/>
      <c r="L887" s="190"/>
      <c r="M887" s="190"/>
      <c r="N887" s="190"/>
      <c r="O887" s="190"/>
      <c r="P887" s="190"/>
      <c r="Q887" s="190"/>
      <c r="R887" s="190"/>
      <c r="S887" s="190"/>
      <c r="T887" s="190"/>
      <c r="U887" s="190"/>
      <c r="V887" s="190"/>
      <c r="W887" s="190"/>
      <c r="X887" s="190"/>
      <c r="Y887" s="190"/>
      <c r="Z887" s="190"/>
      <c r="AA887" s="190"/>
      <c r="AB887" s="190"/>
      <c r="AC887" s="190"/>
      <c r="AD887" s="190"/>
      <c r="AE887" s="190"/>
    </row>
    <row r="888" spans="1:31" ht="26.25" customHeight="1">
      <c r="A888" s="190"/>
      <c r="B888" s="190"/>
      <c r="C888" s="190"/>
      <c r="D888" s="190"/>
      <c r="E888" s="190"/>
      <c r="F888" s="190"/>
      <c r="G888" s="190"/>
      <c r="H888" s="190"/>
      <c r="I888" s="190"/>
      <c r="J888" s="190"/>
      <c r="K888" s="190"/>
      <c r="L888" s="190"/>
      <c r="M888" s="190"/>
      <c r="N888" s="190"/>
      <c r="O888" s="190"/>
      <c r="P888" s="190"/>
      <c r="Q888" s="190"/>
      <c r="R888" s="190"/>
      <c r="S888" s="190"/>
      <c r="T888" s="190"/>
      <c r="U888" s="190"/>
      <c r="V888" s="190"/>
      <c r="W888" s="190"/>
      <c r="X888" s="190"/>
      <c r="Y888" s="190"/>
      <c r="Z888" s="190"/>
      <c r="AA888" s="190"/>
      <c r="AB888" s="190"/>
      <c r="AC888" s="190"/>
      <c r="AD888" s="190"/>
      <c r="AE888" s="190"/>
    </row>
    <row r="889" spans="1:31" ht="26.25" customHeight="1">
      <c r="A889" s="190"/>
      <c r="B889" s="190"/>
      <c r="C889" s="190"/>
      <c r="D889" s="190"/>
      <c r="E889" s="190"/>
      <c r="F889" s="190"/>
      <c r="G889" s="190"/>
      <c r="H889" s="190"/>
      <c r="I889" s="190"/>
      <c r="J889" s="190"/>
      <c r="K889" s="190"/>
      <c r="L889" s="190"/>
      <c r="M889" s="190"/>
      <c r="N889" s="190"/>
      <c r="O889" s="190"/>
      <c r="P889" s="190"/>
      <c r="Q889" s="190"/>
      <c r="R889" s="190"/>
      <c r="S889" s="190"/>
      <c r="T889" s="190"/>
      <c r="U889" s="190"/>
      <c r="V889" s="190"/>
      <c r="W889" s="190"/>
      <c r="X889" s="190"/>
      <c r="Y889" s="190"/>
      <c r="Z889" s="190"/>
      <c r="AA889" s="190"/>
      <c r="AB889" s="190"/>
      <c r="AC889" s="190"/>
      <c r="AD889" s="190"/>
      <c r="AE889" s="190"/>
    </row>
    <row r="890" spans="1:31" ht="26.25" customHeight="1">
      <c r="A890" s="190"/>
      <c r="B890" s="190"/>
      <c r="C890" s="190"/>
      <c r="D890" s="190"/>
      <c r="E890" s="190"/>
      <c r="F890" s="190"/>
      <c r="G890" s="190"/>
      <c r="H890" s="190"/>
      <c r="I890" s="190"/>
      <c r="J890" s="190"/>
      <c r="K890" s="190"/>
      <c r="L890" s="190"/>
      <c r="M890" s="190"/>
      <c r="N890" s="190"/>
      <c r="O890" s="190"/>
      <c r="P890" s="190"/>
      <c r="Q890" s="190"/>
      <c r="R890" s="190"/>
      <c r="S890" s="190"/>
      <c r="T890" s="190"/>
      <c r="U890" s="190"/>
      <c r="V890" s="190"/>
      <c r="W890" s="190"/>
      <c r="X890" s="190"/>
      <c r="Y890" s="190"/>
      <c r="Z890" s="190"/>
      <c r="AA890" s="190"/>
      <c r="AB890" s="190"/>
      <c r="AC890" s="190"/>
      <c r="AD890" s="190"/>
      <c r="AE890" s="190"/>
    </row>
    <row r="891" spans="1:31" ht="26.25" customHeight="1">
      <c r="A891" s="190"/>
      <c r="B891" s="190"/>
      <c r="C891" s="190"/>
      <c r="D891" s="190"/>
      <c r="E891" s="190"/>
      <c r="F891" s="190"/>
      <c r="G891" s="190"/>
      <c r="H891" s="190"/>
      <c r="I891" s="190"/>
      <c r="J891" s="190"/>
      <c r="K891" s="190"/>
      <c r="L891" s="190"/>
      <c r="M891" s="190"/>
      <c r="N891" s="190"/>
      <c r="O891" s="190"/>
      <c r="P891" s="190"/>
      <c r="Q891" s="190"/>
      <c r="R891" s="190"/>
      <c r="S891" s="190"/>
      <c r="T891" s="190"/>
      <c r="U891" s="190"/>
      <c r="V891" s="190"/>
      <c r="W891" s="190"/>
      <c r="X891" s="190"/>
      <c r="Y891" s="190"/>
      <c r="Z891" s="190"/>
      <c r="AA891" s="190"/>
      <c r="AB891" s="190"/>
      <c r="AC891" s="190"/>
      <c r="AD891" s="190"/>
      <c r="AE891" s="190"/>
    </row>
    <row r="892" spans="1:31" ht="26.25" customHeight="1">
      <c r="A892" s="190"/>
      <c r="B892" s="190"/>
      <c r="C892" s="190"/>
      <c r="D892" s="190"/>
      <c r="E892" s="190"/>
      <c r="F892" s="190"/>
      <c r="G892" s="190"/>
      <c r="H892" s="190"/>
      <c r="I892" s="190"/>
      <c r="J892" s="190"/>
      <c r="K892" s="190"/>
      <c r="L892" s="190"/>
      <c r="M892" s="190"/>
      <c r="N892" s="190"/>
      <c r="O892" s="190"/>
      <c r="P892" s="190"/>
      <c r="Q892" s="190"/>
      <c r="R892" s="190"/>
      <c r="S892" s="190"/>
      <c r="T892" s="190"/>
      <c r="U892" s="190"/>
      <c r="V892" s="190"/>
      <c r="W892" s="190"/>
      <c r="X892" s="190"/>
      <c r="Y892" s="190"/>
      <c r="Z892" s="190"/>
      <c r="AA892" s="190"/>
      <c r="AB892" s="190"/>
      <c r="AC892" s="190"/>
      <c r="AD892" s="190"/>
      <c r="AE892" s="190"/>
    </row>
    <row r="893" spans="1:31" ht="26.25" customHeight="1">
      <c r="A893" s="190"/>
      <c r="B893" s="190"/>
      <c r="C893" s="190"/>
      <c r="D893" s="190"/>
      <c r="E893" s="190"/>
      <c r="F893" s="190"/>
      <c r="G893" s="190"/>
      <c r="H893" s="190"/>
      <c r="I893" s="190"/>
      <c r="J893" s="190"/>
      <c r="K893" s="190"/>
      <c r="L893" s="190"/>
      <c r="M893" s="190"/>
      <c r="N893" s="190"/>
      <c r="O893" s="190"/>
      <c r="P893" s="190"/>
      <c r="Q893" s="190"/>
      <c r="R893" s="190"/>
      <c r="S893" s="190"/>
      <c r="T893" s="190"/>
      <c r="U893" s="190"/>
      <c r="V893" s="190"/>
      <c r="W893" s="190"/>
      <c r="X893" s="190"/>
      <c r="Y893" s="190"/>
      <c r="Z893" s="190"/>
      <c r="AA893" s="190"/>
      <c r="AB893" s="190"/>
      <c r="AC893" s="190"/>
      <c r="AD893" s="190"/>
      <c r="AE893" s="190"/>
    </row>
    <row r="894" spans="1:31" ht="26.25" customHeight="1">
      <c r="A894" s="190"/>
      <c r="B894" s="190"/>
      <c r="C894" s="190"/>
      <c r="D894" s="190"/>
      <c r="E894" s="190"/>
      <c r="F894" s="190"/>
      <c r="G894" s="190"/>
      <c r="H894" s="190"/>
      <c r="I894" s="190"/>
      <c r="J894" s="190"/>
      <c r="K894" s="190"/>
      <c r="L894" s="190"/>
      <c r="M894" s="190"/>
      <c r="N894" s="190"/>
      <c r="O894" s="190"/>
      <c r="P894" s="190"/>
      <c r="Q894" s="190"/>
      <c r="R894" s="190"/>
      <c r="S894" s="190"/>
      <c r="T894" s="190"/>
      <c r="U894" s="190"/>
      <c r="V894" s="190"/>
      <c r="W894" s="190"/>
      <c r="X894" s="190"/>
      <c r="Y894" s="190"/>
      <c r="Z894" s="190"/>
      <c r="AA894" s="190"/>
      <c r="AB894" s="190"/>
      <c r="AC894" s="190"/>
      <c r="AD894" s="190"/>
      <c r="AE894" s="190"/>
    </row>
    <row r="895" spans="1:31" ht="26.25" customHeight="1">
      <c r="A895" s="190"/>
      <c r="B895" s="190"/>
      <c r="C895" s="190"/>
      <c r="D895" s="190"/>
      <c r="E895" s="190"/>
      <c r="F895" s="190"/>
      <c r="G895" s="190"/>
      <c r="H895" s="190"/>
      <c r="I895" s="190"/>
      <c r="J895" s="190"/>
      <c r="K895" s="190"/>
      <c r="L895" s="190"/>
      <c r="M895" s="190"/>
      <c r="N895" s="190"/>
      <c r="O895" s="190"/>
      <c r="P895" s="190"/>
      <c r="Q895" s="190"/>
      <c r="R895" s="190"/>
      <c r="S895" s="190"/>
      <c r="T895" s="190"/>
      <c r="U895" s="190"/>
      <c r="V895" s="190"/>
      <c r="W895" s="190"/>
      <c r="X895" s="190"/>
      <c r="Y895" s="190"/>
      <c r="Z895" s="190"/>
      <c r="AA895" s="190"/>
      <c r="AB895" s="190"/>
      <c r="AC895" s="190"/>
      <c r="AD895" s="190"/>
      <c r="AE895" s="190"/>
    </row>
    <row r="896" spans="1:31" ht="26.25" customHeight="1">
      <c r="A896" s="190"/>
      <c r="B896" s="190"/>
      <c r="C896" s="190"/>
      <c r="D896" s="190"/>
      <c r="E896" s="190"/>
      <c r="F896" s="190"/>
      <c r="G896" s="190"/>
      <c r="H896" s="190"/>
      <c r="I896" s="190"/>
      <c r="J896" s="190"/>
      <c r="K896" s="190"/>
      <c r="L896" s="190"/>
      <c r="M896" s="190"/>
      <c r="N896" s="190"/>
      <c r="O896" s="190"/>
      <c r="P896" s="190"/>
      <c r="Q896" s="190"/>
      <c r="R896" s="190"/>
      <c r="S896" s="190"/>
      <c r="T896" s="190"/>
      <c r="U896" s="190"/>
      <c r="V896" s="190"/>
      <c r="W896" s="190"/>
      <c r="X896" s="190"/>
      <c r="Y896" s="190"/>
      <c r="Z896" s="190"/>
      <c r="AA896" s="190"/>
      <c r="AB896" s="190"/>
      <c r="AC896" s="190"/>
      <c r="AD896" s="190"/>
      <c r="AE896" s="190"/>
    </row>
    <row r="897" spans="1:31" ht="26.25" customHeight="1">
      <c r="A897" s="190"/>
      <c r="B897" s="190"/>
      <c r="C897" s="190"/>
      <c r="D897" s="190"/>
      <c r="E897" s="190"/>
      <c r="F897" s="190"/>
      <c r="G897" s="190"/>
      <c r="H897" s="190"/>
      <c r="I897" s="190"/>
      <c r="J897" s="190"/>
      <c r="K897" s="190"/>
      <c r="L897" s="190"/>
      <c r="M897" s="190"/>
      <c r="N897" s="190"/>
      <c r="O897" s="190"/>
      <c r="P897" s="190"/>
      <c r="Q897" s="190"/>
      <c r="R897" s="190"/>
      <c r="S897" s="190"/>
      <c r="T897" s="190"/>
      <c r="U897" s="190"/>
      <c r="V897" s="190"/>
      <c r="W897" s="190"/>
      <c r="X897" s="190"/>
      <c r="Y897" s="190"/>
      <c r="Z897" s="190"/>
      <c r="AA897" s="190"/>
      <c r="AB897" s="190"/>
      <c r="AC897" s="190"/>
      <c r="AD897" s="190"/>
      <c r="AE897" s="190"/>
    </row>
    <row r="898" spans="1:31" ht="26.25" customHeight="1">
      <c r="A898" s="190"/>
      <c r="B898" s="190"/>
      <c r="C898" s="190"/>
      <c r="D898" s="190"/>
      <c r="E898" s="190"/>
      <c r="F898" s="190"/>
      <c r="G898" s="190"/>
      <c r="H898" s="190"/>
      <c r="I898" s="190"/>
      <c r="J898" s="190"/>
      <c r="K898" s="190"/>
      <c r="L898" s="190"/>
      <c r="M898" s="190"/>
      <c r="N898" s="190"/>
      <c r="O898" s="190"/>
      <c r="P898" s="190"/>
      <c r="Q898" s="190"/>
      <c r="R898" s="190"/>
      <c r="S898" s="190"/>
      <c r="T898" s="190"/>
      <c r="U898" s="190"/>
      <c r="V898" s="190"/>
      <c r="W898" s="190"/>
      <c r="X898" s="190"/>
      <c r="Y898" s="190"/>
      <c r="Z898" s="190"/>
      <c r="AA898" s="190"/>
      <c r="AB898" s="190"/>
      <c r="AC898" s="190"/>
      <c r="AD898" s="190"/>
      <c r="AE898" s="190"/>
    </row>
    <row r="899" spans="1:31" ht="26.25" customHeight="1">
      <c r="A899" s="190"/>
      <c r="B899" s="190"/>
      <c r="C899" s="190"/>
      <c r="D899" s="190"/>
      <c r="E899" s="190"/>
      <c r="F899" s="190"/>
      <c r="G899" s="190"/>
      <c r="H899" s="190"/>
      <c r="I899" s="190"/>
      <c r="J899" s="190"/>
      <c r="K899" s="190"/>
      <c r="L899" s="190"/>
      <c r="M899" s="190"/>
      <c r="N899" s="190"/>
      <c r="O899" s="190"/>
      <c r="P899" s="190"/>
      <c r="Q899" s="190"/>
      <c r="R899" s="190"/>
      <c r="S899" s="190"/>
      <c r="T899" s="190"/>
      <c r="U899" s="190"/>
      <c r="V899" s="190"/>
      <c r="W899" s="190"/>
      <c r="X899" s="190"/>
      <c r="Y899" s="190"/>
      <c r="Z899" s="190"/>
      <c r="AA899" s="190"/>
      <c r="AB899" s="190"/>
      <c r="AC899" s="190"/>
      <c r="AD899" s="190"/>
      <c r="AE899" s="190"/>
    </row>
    <row r="900" spans="1:31" ht="26.25" customHeight="1">
      <c r="A900" s="190"/>
      <c r="B900" s="190"/>
      <c r="C900" s="190"/>
      <c r="D900" s="190"/>
      <c r="E900" s="190"/>
      <c r="F900" s="190"/>
      <c r="G900" s="190"/>
      <c r="H900" s="190"/>
      <c r="I900" s="190"/>
      <c r="J900" s="190"/>
      <c r="K900" s="190"/>
      <c r="L900" s="190"/>
      <c r="M900" s="190"/>
      <c r="N900" s="190"/>
      <c r="O900" s="190"/>
      <c r="P900" s="190"/>
      <c r="Q900" s="190"/>
      <c r="R900" s="190"/>
      <c r="S900" s="190"/>
      <c r="T900" s="190"/>
      <c r="U900" s="190"/>
      <c r="V900" s="190"/>
      <c r="W900" s="190"/>
      <c r="X900" s="190"/>
      <c r="Y900" s="190"/>
      <c r="Z900" s="190"/>
      <c r="AA900" s="190"/>
      <c r="AB900" s="190"/>
      <c r="AC900" s="190"/>
      <c r="AD900" s="190"/>
      <c r="AE900" s="190"/>
    </row>
    <row r="901" spans="1:31" ht="26.25" customHeight="1">
      <c r="A901" s="190"/>
      <c r="B901" s="190"/>
      <c r="C901" s="190"/>
      <c r="D901" s="190"/>
      <c r="E901" s="190"/>
      <c r="F901" s="190"/>
      <c r="G901" s="190"/>
      <c r="H901" s="190"/>
      <c r="I901" s="190"/>
      <c r="J901" s="190"/>
      <c r="K901" s="190"/>
      <c r="L901" s="190"/>
      <c r="M901" s="190"/>
      <c r="N901" s="190"/>
      <c r="O901" s="190"/>
      <c r="P901" s="190"/>
      <c r="Q901" s="190"/>
      <c r="R901" s="190"/>
      <c r="S901" s="190"/>
      <c r="T901" s="190"/>
      <c r="U901" s="190"/>
      <c r="V901" s="190"/>
      <c r="W901" s="190"/>
      <c r="X901" s="190"/>
      <c r="Y901" s="190"/>
      <c r="Z901" s="190"/>
      <c r="AA901" s="190"/>
      <c r="AB901" s="190"/>
      <c r="AC901" s="190"/>
      <c r="AD901" s="190"/>
      <c r="AE901" s="190"/>
    </row>
    <row r="902" spans="1:31" ht="26.25" customHeight="1">
      <c r="A902" s="190"/>
      <c r="B902" s="190"/>
      <c r="C902" s="190"/>
      <c r="D902" s="190"/>
      <c r="E902" s="190"/>
      <c r="F902" s="190"/>
      <c r="G902" s="190"/>
      <c r="H902" s="190"/>
      <c r="I902" s="190"/>
      <c r="J902" s="190"/>
      <c r="K902" s="190"/>
      <c r="L902" s="190"/>
      <c r="M902" s="190"/>
      <c r="N902" s="190"/>
      <c r="O902" s="190"/>
      <c r="P902" s="190"/>
      <c r="Q902" s="190"/>
      <c r="R902" s="190"/>
      <c r="S902" s="190"/>
      <c r="T902" s="190"/>
      <c r="U902" s="190"/>
      <c r="V902" s="190"/>
      <c r="W902" s="190"/>
      <c r="X902" s="190"/>
      <c r="Y902" s="190"/>
      <c r="Z902" s="190"/>
      <c r="AA902" s="190"/>
      <c r="AB902" s="190"/>
      <c r="AC902" s="190"/>
      <c r="AD902" s="190"/>
      <c r="AE902" s="190"/>
    </row>
    <row r="903" spans="1:31" ht="26.25" customHeight="1">
      <c r="A903" s="190"/>
      <c r="B903" s="190"/>
      <c r="C903" s="190"/>
      <c r="D903" s="190"/>
      <c r="E903" s="190"/>
      <c r="F903" s="190"/>
      <c r="G903" s="190"/>
      <c r="H903" s="190"/>
      <c r="I903" s="190"/>
      <c r="J903" s="190"/>
      <c r="K903" s="190"/>
      <c r="L903" s="190"/>
      <c r="M903" s="190"/>
      <c r="N903" s="190"/>
      <c r="O903" s="190"/>
      <c r="P903" s="190"/>
      <c r="Q903" s="190"/>
      <c r="R903" s="190"/>
      <c r="S903" s="190"/>
      <c r="T903" s="190"/>
      <c r="U903" s="190"/>
      <c r="V903" s="190"/>
      <c r="W903" s="190"/>
      <c r="X903" s="190"/>
      <c r="Y903" s="190"/>
      <c r="Z903" s="190"/>
      <c r="AA903" s="190"/>
      <c r="AB903" s="190"/>
      <c r="AC903" s="190"/>
      <c r="AD903" s="190"/>
      <c r="AE903" s="190"/>
    </row>
    <row r="904" spans="1:31" ht="26.25" customHeight="1">
      <c r="A904" s="190"/>
      <c r="B904" s="190"/>
      <c r="C904" s="190"/>
      <c r="D904" s="190"/>
      <c r="E904" s="190"/>
      <c r="F904" s="190"/>
      <c r="G904" s="190"/>
      <c r="H904" s="190"/>
      <c r="I904" s="190"/>
      <c r="J904" s="190"/>
      <c r="K904" s="190"/>
      <c r="L904" s="190"/>
      <c r="M904" s="190"/>
      <c r="N904" s="190"/>
      <c r="O904" s="190"/>
      <c r="P904" s="190"/>
      <c r="Q904" s="190"/>
      <c r="R904" s="190"/>
      <c r="S904" s="190"/>
      <c r="T904" s="190"/>
      <c r="U904" s="190"/>
      <c r="V904" s="190"/>
      <c r="W904" s="190"/>
      <c r="X904" s="190"/>
      <c r="Y904" s="190"/>
      <c r="Z904" s="190"/>
      <c r="AA904" s="190"/>
      <c r="AB904" s="190"/>
      <c r="AC904" s="190"/>
      <c r="AD904" s="190"/>
      <c r="AE904" s="190"/>
    </row>
    <row r="905" spans="1:31" ht="26.25" customHeight="1">
      <c r="A905" s="190"/>
      <c r="B905" s="190"/>
      <c r="C905" s="190"/>
      <c r="D905" s="190"/>
      <c r="E905" s="190"/>
      <c r="F905" s="190"/>
      <c r="G905" s="190"/>
      <c r="H905" s="190"/>
      <c r="I905" s="190"/>
      <c r="J905" s="190"/>
      <c r="K905" s="190"/>
      <c r="L905" s="190"/>
      <c r="M905" s="190"/>
      <c r="N905" s="190"/>
      <c r="O905" s="190"/>
      <c r="P905" s="190"/>
      <c r="Q905" s="190"/>
      <c r="R905" s="190"/>
      <c r="S905" s="190"/>
      <c r="T905" s="190"/>
      <c r="U905" s="190"/>
      <c r="V905" s="190"/>
      <c r="W905" s="190"/>
      <c r="X905" s="190"/>
      <c r="Y905" s="190"/>
      <c r="Z905" s="190"/>
      <c r="AA905" s="190"/>
      <c r="AB905" s="190"/>
      <c r="AC905" s="190"/>
      <c r="AD905" s="190"/>
      <c r="AE905" s="190"/>
    </row>
    <row r="906" spans="1:31" ht="26.25" customHeight="1">
      <c r="A906" s="190"/>
      <c r="B906" s="190"/>
      <c r="C906" s="190"/>
      <c r="D906" s="190"/>
      <c r="E906" s="190"/>
      <c r="F906" s="190"/>
      <c r="G906" s="190"/>
      <c r="H906" s="190"/>
      <c r="I906" s="190"/>
      <c r="J906" s="190"/>
      <c r="K906" s="190"/>
      <c r="L906" s="190"/>
      <c r="M906" s="190"/>
      <c r="N906" s="190"/>
      <c r="O906" s="190"/>
      <c r="P906" s="190"/>
      <c r="Q906" s="190"/>
      <c r="R906" s="190"/>
      <c r="S906" s="190"/>
      <c r="T906" s="190"/>
      <c r="U906" s="190"/>
      <c r="V906" s="190"/>
      <c r="W906" s="190"/>
      <c r="X906" s="190"/>
      <c r="Y906" s="190"/>
      <c r="Z906" s="190"/>
      <c r="AA906" s="190"/>
      <c r="AB906" s="190"/>
      <c r="AC906" s="190"/>
      <c r="AD906" s="190"/>
      <c r="AE906" s="190"/>
    </row>
    <row r="907" spans="1:31" ht="26.25" customHeight="1">
      <c r="A907" s="190"/>
      <c r="B907" s="190"/>
      <c r="C907" s="190"/>
      <c r="D907" s="190"/>
      <c r="E907" s="190"/>
      <c r="F907" s="190"/>
      <c r="G907" s="190"/>
      <c r="H907" s="190"/>
      <c r="I907" s="190"/>
      <c r="J907" s="190"/>
      <c r="K907" s="190"/>
      <c r="L907" s="190"/>
      <c r="M907" s="190"/>
      <c r="N907" s="190"/>
      <c r="O907" s="190"/>
      <c r="P907" s="190"/>
      <c r="Q907" s="190"/>
      <c r="R907" s="190"/>
      <c r="S907" s="190"/>
      <c r="T907" s="190"/>
      <c r="U907" s="190"/>
      <c r="V907" s="190"/>
      <c r="W907" s="190"/>
      <c r="X907" s="190"/>
      <c r="Y907" s="190"/>
      <c r="Z907" s="190"/>
      <c r="AA907" s="190"/>
      <c r="AB907" s="190"/>
      <c r="AC907" s="190"/>
      <c r="AD907" s="190"/>
      <c r="AE907" s="190"/>
    </row>
    <row r="908" spans="1:31" ht="26.25" customHeight="1">
      <c r="A908" s="190"/>
      <c r="B908" s="190"/>
      <c r="C908" s="190"/>
      <c r="D908" s="190"/>
      <c r="E908" s="190"/>
      <c r="F908" s="190"/>
      <c r="G908" s="190"/>
      <c r="H908" s="190"/>
      <c r="I908" s="190"/>
      <c r="J908" s="190"/>
      <c r="K908" s="190"/>
      <c r="L908" s="190"/>
      <c r="M908" s="190"/>
      <c r="N908" s="190"/>
      <c r="O908" s="190"/>
      <c r="P908" s="190"/>
      <c r="Q908" s="190"/>
      <c r="R908" s="190"/>
      <c r="S908" s="190"/>
      <c r="T908" s="190"/>
      <c r="U908" s="190"/>
      <c r="V908" s="190"/>
      <c r="W908" s="190"/>
      <c r="X908" s="190"/>
      <c r="Y908" s="190"/>
      <c r="Z908" s="190"/>
      <c r="AA908" s="190"/>
      <c r="AB908" s="190"/>
      <c r="AC908" s="190"/>
      <c r="AD908" s="190"/>
      <c r="AE908" s="190"/>
    </row>
    <row r="909" spans="1:31" ht="26.25" customHeight="1">
      <c r="A909" s="190"/>
      <c r="B909" s="190"/>
      <c r="C909" s="190"/>
      <c r="D909" s="190"/>
      <c r="E909" s="190"/>
      <c r="F909" s="190"/>
      <c r="G909" s="190"/>
      <c r="H909" s="190"/>
      <c r="I909" s="190"/>
      <c r="J909" s="190"/>
      <c r="K909" s="190"/>
      <c r="L909" s="190"/>
      <c r="M909" s="190"/>
      <c r="N909" s="190"/>
      <c r="O909" s="190"/>
      <c r="P909" s="190"/>
      <c r="Q909" s="190"/>
      <c r="R909" s="190"/>
      <c r="S909" s="190"/>
      <c r="T909" s="190"/>
      <c r="U909" s="190"/>
      <c r="V909" s="190"/>
      <c r="W909" s="190"/>
      <c r="X909" s="190"/>
      <c r="Y909" s="190"/>
      <c r="Z909" s="190"/>
      <c r="AA909" s="190"/>
      <c r="AB909" s="190"/>
      <c r="AC909" s="190"/>
      <c r="AD909" s="190"/>
      <c r="AE909" s="190"/>
    </row>
    <row r="910" spans="1:31" ht="26.25" customHeight="1">
      <c r="A910" s="190"/>
      <c r="B910" s="190"/>
      <c r="C910" s="190"/>
      <c r="D910" s="190"/>
      <c r="E910" s="190"/>
      <c r="F910" s="190"/>
      <c r="G910" s="190"/>
      <c r="H910" s="190"/>
      <c r="I910" s="190"/>
      <c r="J910" s="190"/>
      <c r="K910" s="190"/>
      <c r="L910" s="190"/>
      <c r="M910" s="190"/>
      <c r="N910" s="190"/>
      <c r="O910" s="190"/>
      <c r="P910" s="190"/>
      <c r="Q910" s="190"/>
      <c r="R910" s="190"/>
      <c r="S910" s="190"/>
      <c r="T910" s="190"/>
      <c r="U910" s="190"/>
      <c r="V910" s="190"/>
      <c r="W910" s="190"/>
      <c r="X910" s="190"/>
      <c r="Y910" s="190"/>
      <c r="Z910" s="190"/>
      <c r="AA910" s="190"/>
      <c r="AB910" s="190"/>
      <c r="AC910" s="190"/>
      <c r="AD910" s="190"/>
      <c r="AE910" s="190"/>
    </row>
    <row r="911" spans="1:31" ht="26.25" customHeight="1">
      <c r="A911" s="190"/>
      <c r="B911" s="190"/>
      <c r="C911" s="190"/>
      <c r="D911" s="190"/>
      <c r="E911" s="190"/>
      <c r="F911" s="190"/>
      <c r="G911" s="190"/>
      <c r="H911" s="190"/>
      <c r="I911" s="190"/>
      <c r="J911" s="190"/>
      <c r="K911" s="190"/>
      <c r="L911" s="190"/>
      <c r="M911" s="190"/>
      <c r="N911" s="190"/>
      <c r="O911" s="190"/>
      <c r="P911" s="190"/>
      <c r="Q911" s="190"/>
      <c r="R911" s="190"/>
      <c r="S911" s="190"/>
      <c r="T911" s="190"/>
      <c r="U911" s="190"/>
      <c r="V911" s="190"/>
      <c r="W911" s="190"/>
      <c r="X911" s="190"/>
      <c r="Y911" s="190"/>
      <c r="Z911" s="190"/>
      <c r="AA911" s="190"/>
      <c r="AB911" s="190"/>
      <c r="AC911" s="190"/>
      <c r="AD911" s="190"/>
      <c r="AE911" s="190"/>
    </row>
    <row r="912" spans="1:31" ht="26.25" customHeight="1">
      <c r="A912" s="190"/>
      <c r="B912" s="190"/>
      <c r="C912" s="190"/>
      <c r="D912" s="190"/>
      <c r="E912" s="190"/>
      <c r="F912" s="190"/>
      <c r="G912" s="190"/>
      <c r="H912" s="190"/>
      <c r="I912" s="190"/>
      <c r="J912" s="190"/>
      <c r="K912" s="190"/>
      <c r="L912" s="190"/>
      <c r="M912" s="190"/>
      <c r="N912" s="190"/>
      <c r="O912" s="190"/>
      <c r="P912" s="190"/>
      <c r="Q912" s="190"/>
      <c r="R912" s="190"/>
      <c r="S912" s="190"/>
      <c r="T912" s="190"/>
      <c r="U912" s="190"/>
      <c r="V912" s="190"/>
      <c r="W912" s="190"/>
      <c r="X912" s="190"/>
      <c r="Y912" s="190"/>
      <c r="Z912" s="190"/>
      <c r="AA912" s="190"/>
      <c r="AB912" s="190"/>
      <c r="AC912" s="190"/>
      <c r="AD912" s="190"/>
      <c r="AE912" s="190"/>
    </row>
    <row r="913" spans="1:31" ht="26.25" customHeight="1">
      <c r="A913" s="190"/>
      <c r="B913" s="190"/>
      <c r="C913" s="190"/>
      <c r="D913" s="190"/>
      <c r="E913" s="190"/>
      <c r="F913" s="190"/>
      <c r="G913" s="190"/>
      <c r="H913" s="190"/>
      <c r="I913" s="190"/>
      <c r="J913" s="190"/>
      <c r="K913" s="190"/>
      <c r="L913" s="190"/>
      <c r="M913" s="190"/>
      <c r="N913" s="190"/>
      <c r="O913" s="190"/>
      <c r="P913" s="190"/>
      <c r="Q913" s="190"/>
      <c r="R913" s="190"/>
      <c r="S913" s="190"/>
      <c r="T913" s="190"/>
      <c r="U913" s="190"/>
      <c r="V913" s="190"/>
      <c r="W913" s="190"/>
      <c r="X913" s="190"/>
      <c r="Y913" s="190"/>
      <c r="Z913" s="190"/>
      <c r="AA913" s="190"/>
      <c r="AB913" s="190"/>
      <c r="AC913" s="190"/>
      <c r="AD913" s="190"/>
      <c r="AE913" s="190"/>
    </row>
    <row r="914" spans="1:31" ht="26.25" customHeight="1">
      <c r="A914" s="190"/>
      <c r="B914" s="190"/>
      <c r="C914" s="190"/>
      <c r="D914" s="190"/>
      <c r="E914" s="190"/>
      <c r="F914" s="190"/>
      <c r="G914" s="190"/>
      <c r="H914" s="190"/>
      <c r="I914" s="190"/>
      <c r="J914" s="190"/>
      <c r="K914" s="190"/>
      <c r="L914" s="190"/>
      <c r="M914" s="190"/>
      <c r="N914" s="190"/>
      <c r="O914" s="190"/>
      <c r="P914" s="190"/>
      <c r="Q914" s="190"/>
      <c r="R914" s="190"/>
      <c r="S914" s="190"/>
      <c r="T914" s="190"/>
      <c r="U914" s="190"/>
      <c r="V914" s="190"/>
      <c r="W914" s="190"/>
      <c r="X914" s="190"/>
      <c r="Y914" s="190"/>
      <c r="Z914" s="190"/>
      <c r="AA914" s="190"/>
      <c r="AB914" s="190"/>
      <c r="AC914" s="190"/>
      <c r="AD914" s="190"/>
      <c r="AE914" s="190"/>
    </row>
    <row r="915" spans="1:31" ht="26.25" customHeight="1">
      <c r="A915" s="190"/>
      <c r="B915" s="190"/>
      <c r="C915" s="190"/>
      <c r="D915" s="190"/>
      <c r="E915" s="190"/>
      <c r="F915" s="190"/>
      <c r="G915" s="190"/>
      <c r="H915" s="190"/>
      <c r="I915" s="190"/>
      <c r="J915" s="190"/>
      <c r="K915" s="190"/>
      <c r="L915" s="190"/>
      <c r="M915" s="190"/>
      <c r="N915" s="190"/>
      <c r="O915" s="190"/>
      <c r="P915" s="190"/>
      <c r="Q915" s="190"/>
      <c r="R915" s="190"/>
      <c r="S915" s="190"/>
      <c r="T915" s="190"/>
      <c r="U915" s="190"/>
      <c r="V915" s="190"/>
      <c r="W915" s="190"/>
      <c r="X915" s="190"/>
      <c r="Y915" s="190"/>
      <c r="Z915" s="190"/>
      <c r="AA915" s="190"/>
      <c r="AB915" s="190"/>
      <c r="AC915" s="190"/>
      <c r="AD915" s="190"/>
      <c r="AE915" s="190"/>
    </row>
    <row r="916" spans="1:31" ht="26.25" customHeight="1">
      <c r="A916" s="190"/>
      <c r="B916" s="190"/>
      <c r="C916" s="190"/>
      <c r="D916" s="190"/>
      <c r="E916" s="190"/>
      <c r="F916" s="190"/>
      <c r="G916" s="190"/>
      <c r="H916" s="190"/>
      <c r="I916" s="190"/>
      <c r="J916" s="190"/>
      <c r="K916" s="190"/>
      <c r="L916" s="190"/>
      <c r="M916" s="190"/>
      <c r="N916" s="190"/>
      <c r="O916" s="190"/>
      <c r="P916" s="190"/>
      <c r="Q916" s="190"/>
      <c r="R916" s="190"/>
      <c r="S916" s="190"/>
      <c r="T916" s="190"/>
      <c r="U916" s="190"/>
      <c r="V916" s="190"/>
      <c r="W916" s="190"/>
      <c r="X916" s="190"/>
      <c r="Y916" s="190"/>
      <c r="Z916" s="190"/>
      <c r="AA916" s="190"/>
      <c r="AB916" s="190"/>
      <c r="AC916" s="190"/>
      <c r="AD916" s="190"/>
      <c r="AE916" s="190"/>
    </row>
    <row r="917" spans="1:31" ht="26.25" customHeight="1">
      <c r="A917" s="190"/>
      <c r="B917" s="190"/>
      <c r="C917" s="190"/>
      <c r="D917" s="190"/>
      <c r="E917" s="190"/>
      <c r="F917" s="190"/>
      <c r="G917" s="190"/>
      <c r="H917" s="190"/>
      <c r="I917" s="190"/>
      <c r="J917" s="190"/>
      <c r="K917" s="190"/>
      <c r="L917" s="190"/>
      <c r="M917" s="190"/>
      <c r="N917" s="190"/>
      <c r="O917" s="190"/>
      <c r="P917" s="190"/>
      <c r="Q917" s="190"/>
      <c r="R917" s="190"/>
      <c r="S917" s="190"/>
      <c r="T917" s="190"/>
      <c r="U917" s="190"/>
      <c r="V917" s="190"/>
      <c r="W917" s="190"/>
      <c r="X917" s="190"/>
      <c r="Y917" s="190"/>
      <c r="Z917" s="190"/>
      <c r="AA917" s="190"/>
      <c r="AB917" s="190"/>
      <c r="AC917" s="190"/>
      <c r="AD917" s="190"/>
      <c r="AE917" s="190"/>
    </row>
    <row r="918" spans="1:31" ht="26.25" customHeight="1">
      <c r="A918" s="190"/>
      <c r="B918" s="190"/>
      <c r="C918" s="190"/>
      <c r="D918" s="190"/>
      <c r="E918" s="190"/>
      <c r="F918" s="190"/>
      <c r="G918" s="190"/>
      <c r="H918" s="190"/>
      <c r="I918" s="190"/>
      <c r="J918" s="190"/>
      <c r="K918" s="190"/>
      <c r="L918" s="190"/>
      <c r="M918" s="190"/>
      <c r="N918" s="190"/>
      <c r="O918" s="190"/>
      <c r="P918" s="190"/>
      <c r="Q918" s="190"/>
      <c r="R918" s="190"/>
      <c r="S918" s="190"/>
      <c r="T918" s="190"/>
      <c r="U918" s="190"/>
      <c r="V918" s="190"/>
      <c r="W918" s="190"/>
      <c r="X918" s="190"/>
      <c r="Y918" s="190"/>
      <c r="Z918" s="190"/>
      <c r="AA918" s="190"/>
      <c r="AB918" s="190"/>
      <c r="AC918" s="190"/>
      <c r="AD918" s="190"/>
      <c r="AE918" s="190"/>
    </row>
    <row r="919" spans="1:31" ht="26.25" customHeight="1">
      <c r="A919" s="190"/>
      <c r="B919" s="190"/>
      <c r="C919" s="190"/>
      <c r="D919" s="190"/>
      <c r="E919" s="190"/>
      <c r="F919" s="190"/>
      <c r="G919" s="190"/>
      <c r="H919" s="190"/>
      <c r="I919" s="190"/>
      <c r="J919" s="190"/>
      <c r="K919" s="190"/>
      <c r="L919" s="190"/>
      <c r="M919" s="190"/>
      <c r="N919" s="190"/>
      <c r="O919" s="190"/>
      <c r="P919" s="190"/>
      <c r="Q919" s="190"/>
      <c r="R919" s="190"/>
      <c r="S919" s="190"/>
      <c r="T919" s="190"/>
      <c r="U919" s="190"/>
      <c r="V919" s="190"/>
      <c r="W919" s="190"/>
      <c r="X919" s="190"/>
      <c r="Y919" s="190"/>
      <c r="Z919" s="190"/>
      <c r="AA919" s="190"/>
      <c r="AB919" s="190"/>
      <c r="AC919" s="190"/>
      <c r="AD919" s="190"/>
      <c r="AE919" s="190"/>
    </row>
    <row r="920" spans="1:31" ht="26.25" customHeight="1">
      <c r="A920" s="190"/>
      <c r="B920" s="190"/>
      <c r="C920" s="190"/>
      <c r="D920" s="190"/>
      <c r="E920" s="190"/>
      <c r="F920" s="190"/>
      <c r="G920" s="190"/>
      <c r="H920" s="190"/>
      <c r="I920" s="190"/>
      <c r="J920" s="190"/>
      <c r="K920" s="190"/>
      <c r="L920" s="190"/>
      <c r="M920" s="190"/>
      <c r="N920" s="190"/>
      <c r="O920" s="190"/>
      <c r="P920" s="190"/>
      <c r="Q920" s="190"/>
      <c r="R920" s="190"/>
      <c r="S920" s="190"/>
      <c r="T920" s="190"/>
      <c r="U920" s="190"/>
      <c r="V920" s="190"/>
      <c r="W920" s="190"/>
      <c r="X920" s="190"/>
      <c r="Y920" s="190"/>
      <c r="Z920" s="190"/>
      <c r="AA920" s="190"/>
      <c r="AB920" s="190"/>
      <c r="AC920" s="190"/>
      <c r="AD920" s="190"/>
      <c r="AE920" s="190"/>
    </row>
    <row r="921" spans="1:31" ht="26.25" customHeight="1">
      <c r="A921" s="190"/>
      <c r="B921" s="190"/>
      <c r="C921" s="190"/>
      <c r="D921" s="190"/>
      <c r="E921" s="190"/>
      <c r="F921" s="190"/>
      <c r="G921" s="190"/>
      <c r="H921" s="190"/>
      <c r="I921" s="190"/>
      <c r="J921" s="190"/>
      <c r="K921" s="190"/>
      <c r="L921" s="190"/>
      <c r="M921" s="190"/>
      <c r="N921" s="190"/>
      <c r="O921" s="190"/>
      <c r="P921" s="190"/>
      <c r="Q921" s="190"/>
      <c r="R921" s="190"/>
      <c r="S921" s="190"/>
      <c r="T921" s="190"/>
      <c r="U921" s="190"/>
      <c r="V921" s="190"/>
      <c r="W921" s="190"/>
      <c r="X921" s="190"/>
      <c r="Y921" s="190"/>
      <c r="Z921" s="190"/>
      <c r="AA921" s="190"/>
      <c r="AB921" s="190"/>
      <c r="AC921" s="190"/>
      <c r="AD921" s="190"/>
      <c r="AE921" s="190"/>
    </row>
    <row r="922" spans="1:31" ht="26.25" customHeight="1">
      <c r="A922" s="190"/>
      <c r="B922" s="190"/>
      <c r="C922" s="190"/>
      <c r="D922" s="190"/>
      <c r="E922" s="190"/>
      <c r="F922" s="190"/>
      <c r="G922" s="190"/>
      <c r="H922" s="190"/>
      <c r="I922" s="190"/>
      <c r="J922" s="190"/>
      <c r="K922" s="190"/>
      <c r="L922" s="190"/>
      <c r="M922" s="190"/>
      <c r="N922" s="190"/>
      <c r="O922" s="190"/>
      <c r="P922" s="190"/>
      <c r="Q922" s="190"/>
      <c r="R922" s="190"/>
      <c r="S922" s="190"/>
      <c r="T922" s="190"/>
      <c r="U922" s="190"/>
      <c r="V922" s="190"/>
      <c r="W922" s="190"/>
      <c r="X922" s="190"/>
      <c r="Y922" s="190"/>
      <c r="Z922" s="190"/>
      <c r="AA922" s="190"/>
      <c r="AB922" s="190"/>
      <c r="AC922" s="190"/>
      <c r="AD922" s="190"/>
      <c r="AE922" s="190"/>
    </row>
    <row r="923" spans="1:31" ht="26.25" customHeight="1">
      <c r="A923" s="190"/>
      <c r="B923" s="190"/>
      <c r="C923" s="190"/>
      <c r="D923" s="190"/>
      <c r="E923" s="190"/>
      <c r="F923" s="190"/>
      <c r="G923" s="190"/>
      <c r="H923" s="190"/>
      <c r="I923" s="190"/>
      <c r="J923" s="190"/>
      <c r="K923" s="190"/>
      <c r="L923" s="190"/>
      <c r="M923" s="190"/>
      <c r="N923" s="190"/>
      <c r="O923" s="190"/>
      <c r="P923" s="190"/>
      <c r="Q923" s="190"/>
      <c r="R923" s="190"/>
      <c r="S923" s="190"/>
      <c r="T923" s="190"/>
      <c r="U923" s="190"/>
      <c r="V923" s="190"/>
      <c r="W923" s="190"/>
      <c r="X923" s="190"/>
      <c r="Y923" s="190"/>
      <c r="Z923" s="190"/>
      <c r="AA923" s="190"/>
      <c r="AB923" s="190"/>
      <c r="AC923" s="190"/>
      <c r="AD923" s="190"/>
      <c r="AE923" s="190"/>
    </row>
    <row r="924" spans="1:31" ht="26.25" customHeight="1">
      <c r="A924" s="190"/>
      <c r="B924" s="190"/>
      <c r="C924" s="190"/>
      <c r="D924" s="190"/>
      <c r="E924" s="190"/>
      <c r="F924" s="190"/>
      <c r="G924" s="190"/>
      <c r="H924" s="190"/>
      <c r="I924" s="190"/>
      <c r="J924" s="190"/>
      <c r="K924" s="190"/>
      <c r="L924" s="190"/>
      <c r="M924" s="190"/>
      <c r="N924" s="190"/>
      <c r="O924" s="190"/>
      <c r="P924" s="190"/>
      <c r="Q924" s="190"/>
      <c r="R924" s="190"/>
      <c r="S924" s="190"/>
      <c r="T924" s="190"/>
      <c r="U924" s="190"/>
      <c r="V924" s="190"/>
      <c r="W924" s="190"/>
      <c r="X924" s="190"/>
      <c r="Y924" s="190"/>
      <c r="Z924" s="190"/>
      <c r="AA924" s="190"/>
      <c r="AB924" s="190"/>
      <c r="AC924" s="190"/>
      <c r="AD924" s="190"/>
      <c r="AE924" s="190"/>
    </row>
    <row r="925" spans="1:31" ht="26.25" customHeight="1">
      <c r="A925" s="190"/>
      <c r="B925" s="190"/>
      <c r="C925" s="190"/>
      <c r="D925" s="190"/>
      <c r="E925" s="190"/>
      <c r="F925" s="190"/>
      <c r="G925" s="190"/>
      <c r="H925" s="190"/>
      <c r="I925" s="190"/>
      <c r="J925" s="190"/>
      <c r="K925" s="190"/>
      <c r="L925" s="190"/>
      <c r="M925" s="190"/>
      <c r="N925" s="190"/>
      <c r="O925" s="190"/>
      <c r="P925" s="190"/>
      <c r="Q925" s="190"/>
      <c r="R925" s="190"/>
      <c r="S925" s="190"/>
      <c r="T925" s="190"/>
      <c r="U925" s="190"/>
      <c r="V925" s="190"/>
      <c r="W925" s="190"/>
      <c r="X925" s="190"/>
      <c r="Y925" s="190"/>
      <c r="Z925" s="190"/>
      <c r="AA925" s="190"/>
      <c r="AB925" s="190"/>
      <c r="AC925" s="190"/>
      <c r="AD925" s="190"/>
      <c r="AE925" s="190"/>
    </row>
    <row r="926" spans="1:31" ht="26.25" customHeight="1">
      <c r="A926" s="190"/>
      <c r="B926" s="190"/>
      <c r="C926" s="190"/>
      <c r="D926" s="190"/>
      <c r="E926" s="190"/>
      <c r="F926" s="190"/>
      <c r="G926" s="190"/>
      <c r="H926" s="190"/>
      <c r="I926" s="190"/>
      <c r="J926" s="190"/>
      <c r="K926" s="190"/>
      <c r="L926" s="190"/>
      <c r="M926" s="190"/>
      <c r="N926" s="190"/>
      <c r="O926" s="190"/>
      <c r="P926" s="190"/>
      <c r="Q926" s="190"/>
      <c r="R926" s="190"/>
      <c r="S926" s="190"/>
      <c r="T926" s="190"/>
      <c r="U926" s="190"/>
      <c r="V926" s="190"/>
      <c r="W926" s="190"/>
      <c r="X926" s="190"/>
      <c r="Y926" s="190"/>
      <c r="Z926" s="190"/>
      <c r="AA926" s="190"/>
      <c r="AB926" s="190"/>
      <c r="AC926" s="190"/>
      <c r="AD926" s="190"/>
      <c r="AE926" s="190"/>
    </row>
    <row r="927" spans="1:31" ht="26.25" customHeight="1">
      <c r="A927" s="190"/>
      <c r="B927" s="190"/>
      <c r="C927" s="190"/>
      <c r="D927" s="190"/>
      <c r="E927" s="190"/>
      <c r="F927" s="190"/>
      <c r="G927" s="190"/>
      <c r="H927" s="190"/>
      <c r="I927" s="190"/>
      <c r="J927" s="190"/>
      <c r="K927" s="190"/>
      <c r="L927" s="190"/>
      <c r="M927" s="190"/>
      <c r="N927" s="190"/>
      <c r="O927" s="190"/>
      <c r="P927" s="190"/>
      <c r="Q927" s="190"/>
      <c r="R927" s="190"/>
      <c r="S927" s="190"/>
      <c r="T927" s="190"/>
      <c r="U927" s="190"/>
      <c r="V927" s="190"/>
      <c r="W927" s="190"/>
      <c r="X927" s="190"/>
      <c r="Y927" s="190"/>
      <c r="Z927" s="190"/>
      <c r="AA927" s="190"/>
      <c r="AB927" s="190"/>
      <c r="AC927" s="190"/>
      <c r="AD927" s="190"/>
      <c r="AE927" s="190"/>
    </row>
    <row r="928" spans="1:31" ht="26.25" customHeight="1">
      <c r="A928" s="190"/>
      <c r="B928" s="190"/>
      <c r="C928" s="190"/>
      <c r="D928" s="190"/>
      <c r="E928" s="190"/>
      <c r="F928" s="190"/>
      <c r="G928" s="190"/>
      <c r="H928" s="190"/>
      <c r="I928" s="190"/>
      <c r="J928" s="190"/>
      <c r="K928" s="190"/>
      <c r="L928" s="190"/>
      <c r="M928" s="190"/>
      <c r="N928" s="190"/>
      <c r="O928" s="190"/>
      <c r="P928" s="190"/>
      <c r="Q928" s="190"/>
      <c r="R928" s="190"/>
      <c r="S928" s="190"/>
      <c r="T928" s="190"/>
      <c r="U928" s="190"/>
      <c r="V928" s="190"/>
      <c r="W928" s="190"/>
      <c r="X928" s="190"/>
      <c r="Y928" s="190"/>
      <c r="Z928" s="190"/>
      <c r="AA928" s="190"/>
      <c r="AB928" s="190"/>
      <c r="AC928" s="190"/>
      <c r="AD928" s="190"/>
      <c r="AE928" s="190"/>
    </row>
    <row r="929" spans="1:31" ht="26.25" customHeight="1">
      <c r="A929" s="190"/>
      <c r="B929" s="190"/>
      <c r="C929" s="190"/>
      <c r="D929" s="190"/>
      <c r="E929" s="190"/>
      <c r="F929" s="190"/>
      <c r="G929" s="190"/>
      <c r="H929" s="190"/>
      <c r="I929" s="190"/>
      <c r="J929" s="190"/>
      <c r="K929" s="190"/>
      <c r="L929" s="190"/>
      <c r="M929" s="190"/>
      <c r="N929" s="190"/>
      <c r="O929" s="190"/>
      <c r="P929" s="190"/>
      <c r="Q929" s="190"/>
      <c r="R929" s="190"/>
      <c r="S929" s="190"/>
      <c r="T929" s="190"/>
      <c r="U929" s="190"/>
      <c r="V929" s="190"/>
      <c r="W929" s="190"/>
      <c r="X929" s="190"/>
      <c r="Y929" s="190"/>
      <c r="Z929" s="190"/>
      <c r="AA929" s="190"/>
      <c r="AB929" s="190"/>
      <c r="AC929" s="190"/>
      <c r="AD929" s="190"/>
      <c r="AE929" s="190"/>
    </row>
    <row r="930" spans="1:31" ht="26.25" customHeight="1">
      <c r="A930" s="190"/>
      <c r="B930" s="190"/>
      <c r="C930" s="190"/>
      <c r="D930" s="190"/>
      <c r="E930" s="190"/>
      <c r="F930" s="190"/>
      <c r="G930" s="190"/>
      <c r="H930" s="190"/>
      <c r="I930" s="190"/>
      <c r="J930" s="190"/>
      <c r="K930" s="190"/>
      <c r="L930" s="190"/>
      <c r="M930" s="190"/>
      <c r="N930" s="190"/>
      <c r="O930" s="190"/>
      <c r="P930" s="190"/>
      <c r="Q930" s="190"/>
      <c r="R930" s="190"/>
      <c r="S930" s="190"/>
      <c r="T930" s="190"/>
      <c r="U930" s="190"/>
      <c r="V930" s="190"/>
      <c r="W930" s="190"/>
      <c r="X930" s="190"/>
      <c r="Y930" s="190"/>
      <c r="Z930" s="190"/>
      <c r="AA930" s="190"/>
      <c r="AB930" s="190"/>
      <c r="AC930" s="190"/>
      <c r="AD930" s="190"/>
      <c r="AE930" s="190"/>
    </row>
    <row r="931" spans="1:31" ht="26.25" customHeight="1">
      <c r="A931" s="190"/>
      <c r="B931" s="190"/>
      <c r="C931" s="190"/>
      <c r="D931" s="190"/>
      <c r="E931" s="190"/>
      <c r="F931" s="190"/>
      <c r="G931" s="190"/>
      <c r="H931" s="190"/>
      <c r="I931" s="190"/>
      <c r="J931" s="190"/>
      <c r="K931" s="190"/>
      <c r="L931" s="190"/>
      <c r="M931" s="190"/>
      <c r="N931" s="190"/>
      <c r="O931" s="190"/>
      <c r="P931" s="190"/>
      <c r="Q931" s="190"/>
      <c r="R931" s="190"/>
      <c r="S931" s="190"/>
      <c r="T931" s="190"/>
      <c r="U931" s="190"/>
      <c r="V931" s="190"/>
      <c r="W931" s="190"/>
      <c r="X931" s="190"/>
      <c r="Y931" s="190"/>
      <c r="Z931" s="190"/>
      <c r="AA931" s="190"/>
      <c r="AB931" s="190"/>
      <c r="AC931" s="190"/>
      <c r="AD931" s="190"/>
      <c r="AE931" s="190"/>
    </row>
    <row r="932" spans="1:31" ht="26.25" customHeight="1">
      <c r="A932" s="190"/>
      <c r="B932" s="190"/>
      <c r="C932" s="190"/>
      <c r="D932" s="190"/>
      <c r="E932" s="190"/>
      <c r="F932" s="190"/>
      <c r="G932" s="190"/>
      <c r="H932" s="190"/>
      <c r="I932" s="190"/>
      <c r="J932" s="190"/>
      <c r="K932" s="190"/>
      <c r="L932" s="190"/>
      <c r="M932" s="190"/>
      <c r="N932" s="190"/>
      <c r="O932" s="190"/>
      <c r="P932" s="190"/>
      <c r="Q932" s="190"/>
      <c r="R932" s="190"/>
      <c r="S932" s="190"/>
      <c r="T932" s="190"/>
      <c r="U932" s="190"/>
      <c r="V932" s="190"/>
      <c r="W932" s="190"/>
      <c r="X932" s="190"/>
      <c r="Y932" s="190"/>
      <c r="Z932" s="190"/>
      <c r="AA932" s="190"/>
      <c r="AB932" s="190"/>
      <c r="AC932" s="190"/>
      <c r="AD932" s="190"/>
      <c r="AE932" s="190"/>
    </row>
    <row r="933" spans="1:31" ht="26.25" customHeight="1">
      <c r="A933" s="190"/>
      <c r="B933" s="190"/>
      <c r="C933" s="190"/>
      <c r="D933" s="190"/>
      <c r="E933" s="190"/>
      <c r="F933" s="190"/>
      <c r="G933" s="190"/>
      <c r="H933" s="190"/>
      <c r="I933" s="190"/>
      <c r="J933" s="190"/>
      <c r="K933" s="190"/>
      <c r="L933" s="190"/>
      <c r="M933" s="190"/>
      <c r="N933" s="190"/>
      <c r="O933" s="190"/>
      <c r="P933" s="190"/>
      <c r="Q933" s="190"/>
      <c r="R933" s="190"/>
      <c r="S933" s="190"/>
      <c r="T933" s="190"/>
      <c r="U933" s="190"/>
      <c r="V933" s="190"/>
      <c r="W933" s="190"/>
      <c r="X933" s="190"/>
      <c r="Y933" s="190"/>
      <c r="Z933" s="190"/>
      <c r="AA933" s="190"/>
      <c r="AB933" s="190"/>
      <c r="AC933" s="190"/>
      <c r="AD933" s="190"/>
      <c r="AE933" s="190"/>
    </row>
    <row r="934" spans="1:31" ht="26.25" customHeight="1">
      <c r="A934" s="190"/>
      <c r="B934" s="190"/>
      <c r="C934" s="190"/>
      <c r="D934" s="190"/>
      <c r="E934" s="190"/>
      <c r="F934" s="190"/>
      <c r="G934" s="190"/>
      <c r="H934" s="190"/>
      <c r="I934" s="190"/>
      <c r="J934" s="190"/>
      <c r="K934" s="190"/>
      <c r="L934" s="190"/>
      <c r="M934" s="190"/>
      <c r="N934" s="190"/>
      <c r="O934" s="190"/>
      <c r="P934" s="190"/>
      <c r="Q934" s="190"/>
      <c r="R934" s="190"/>
      <c r="S934" s="190"/>
      <c r="T934" s="190"/>
      <c r="U934" s="190"/>
      <c r="V934" s="190"/>
      <c r="W934" s="190"/>
      <c r="X934" s="190"/>
      <c r="Y934" s="190"/>
      <c r="Z934" s="190"/>
      <c r="AA934" s="190"/>
      <c r="AB934" s="190"/>
      <c r="AC934" s="190"/>
      <c r="AD934" s="190"/>
      <c r="AE934" s="190"/>
    </row>
    <row r="935" spans="1:31" ht="26.25" customHeight="1">
      <c r="A935" s="190"/>
      <c r="B935" s="190"/>
      <c r="C935" s="190"/>
      <c r="D935" s="190"/>
      <c r="E935" s="190"/>
      <c r="F935" s="190"/>
      <c r="G935" s="190"/>
      <c r="H935" s="190"/>
      <c r="I935" s="190"/>
      <c r="J935" s="190"/>
      <c r="K935" s="190"/>
      <c r="L935" s="190"/>
      <c r="M935" s="190"/>
      <c r="N935" s="190"/>
      <c r="O935" s="190"/>
      <c r="P935" s="190"/>
      <c r="Q935" s="190"/>
      <c r="R935" s="190"/>
      <c r="S935" s="190"/>
      <c r="T935" s="190"/>
      <c r="U935" s="190"/>
      <c r="V935" s="190"/>
      <c r="W935" s="190"/>
      <c r="X935" s="190"/>
      <c r="Y935" s="190"/>
      <c r="Z935" s="190"/>
      <c r="AA935" s="190"/>
      <c r="AB935" s="190"/>
      <c r="AC935" s="190"/>
      <c r="AD935" s="190"/>
      <c r="AE935" s="190"/>
    </row>
    <row r="936" spans="1:31" ht="26.25" customHeight="1">
      <c r="A936" s="190"/>
      <c r="B936" s="190"/>
      <c r="C936" s="190"/>
      <c r="D936" s="190"/>
      <c r="E936" s="190"/>
      <c r="F936" s="190"/>
      <c r="G936" s="190"/>
      <c r="H936" s="190"/>
      <c r="I936" s="190"/>
      <c r="J936" s="190"/>
      <c r="K936" s="190"/>
      <c r="L936" s="190"/>
      <c r="M936" s="190"/>
      <c r="N936" s="190"/>
      <c r="O936" s="190"/>
      <c r="P936" s="190"/>
      <c r="Q936" s="190"/>
      <c r="R936" s="190"/>
      <c r="S936" s="190"/>
      <c r="T936" s="190"/>
      <c r="U936" s="190"/>
      <c r="V936" s="190"/>
      <c r="W936" s="190"/>
      <c r="X936" s="190"/>
      <c r="Y936" s="190"/>
      <c r="Z936" s="190"/>
      <c r="AA936" s="190"/>
      <c r="AB936" s="190"/>
      <c r="AC936" s="190"/>
      <c r="AD936" s="190"/>
      <c r="AE936" s="190"/>
    </row>
    <row r="937" spans="1:31" ht="26.25" customHeight="1">
      <c r="A937" s="190"/>
      <c r="B937" s="190"/>
      <c r="C937" s="190"/>
      <c r="D937" s="190"/>
      <c r="E937" s="190"/>
      <c r="F937" s="190"/>
      <c r="G937" s="190"/>
      <c r="H937" s="190"/>
      <c r="I937" s="190"/>
      <c r="J937" s="190"/>
      <c r="K937" s="190"/>
      <c r="L937" s="190"/>
      <c r="M937" s="190"/>
      <c r="N937" s="190"/>
      <c r="O937" s="190"/>
      <c r="P937" s="190"/>
      <c r="Q937" s="190"/>
      <c r="R937" s="190"/>
      <c r="S937" s="190"/>
      <c r="T937" s="190"/>
      <c r="U937" s="190"/>
      <c r="V937" s="190"/>
      <c r="W937" s="190"/>
      <c r="X937" s="190"/>
      <c r="Y937" s="190"/>
      <c r="Z937" s="190"/>
      <c r="AA937" s="190"/>
      <c r="AB937" s="190"/>
      <c r="AC937" s="190"/>
      <c r="AD937" s="190"/>
      <c r="AE937" s="190"/>
    </row>
    <row r="938" spans="1:31" ht="26.25" customHeight="1">
      <c r="A938" s="190"/>
      <c r="B938" s="190"/>
      <c r="C938" s="190"/>
      <c r="D938" s="190"/>
      <c r="E938" s="190"/>
      <c r="F938" s="190"/>
      <c r="G938" s="190"/>
      <c r="H938" s="190"/>
      <c r="I938" s="190"/>
      <c r="J938" s="190"/>
      <c r="K938" s="190"/>
      <c r="L938" s="190"/>
      <c r="M938" s="190"/>
      <c r="N938" s="190"/>
      <c r="O938" s="190"/>
      <c r="P938" s="190"/>
      <c r="Q938" s="190"/>
      <c r="R938" s="190"/>
      <c r="S938" s="190"/>
      <c r="T938" s="190"/>
      <c r="U938" s="190"/>
      <c r="V938" s="190"/>
      <c r="W938" s="190"/>
      <c r="X938" s="190"/>
      <c r="Y938" s="190"/>
      <c r="Z938" s="190"/>
      <c r="AA938" s="190"/>
      <c r="AB938" s="190"/>
      <c r="AC938" s="190"/>
      <c r="AD938" s="190"/>
      <c r="AE938" s="190"/>
    </row>
    <row r="939" spans="1:31" ht="26.25" customHeight="1">
      <c r="A939" s="190"/>
      <c r="B939" s="190"/>
      <c r="C939" s="190"/>
      <c r="D939" s="190"/>
      <c r="E939" s="190"/>
      <c r="F939" s="190"/>
      <c r="G939" s="190"/>
      <c r="H939" s="190"/>
      <c r="I939" s="190"/>
      <c r="J939" s="190"/>
      <c r="K939" s="190"/>
      <c r="L939" s="190"/>
      <c r="M939" s="190"/>
      <c r="N939" s="190"/>
      <c r="O939" s="190"/>
      <c r="P939" s="190"/>
      <c r="Q939" s="190"/>
      <c r="R939" s="190"/>
      <c r="S939" s="190"/>
      <c r="T939" s="190"/>
      <c r="U939" s="190"/>
      <c r="V939" s="190"/>
      <c r="W939" s="190"/>
      <c r="X939" s="190"/>
      <c r="Y939" s="190"/>
      <c r="Z939" s="190"/>
      <c r="AA939" s="190"/>
      <c r="AB939" s="190"/>
      <c r="AC939" s="190"/>
      <c r="AD939" s="190"/>
      <c r="AE939" s="190"/>
    </row>
    <row r="940" spans="1:31" ht="26.25" customHeight="1">
      <c r="A940" s="190"/>
      <c r="B940" s="190"/>
      <c r="C940" s="190"/>
      <c r="D940" s="190"/>
      <c r="E940" s="190"/>
      <c r="F940" s="190"/>
      <c r="G940" s="190"/>
      <c r="H940" s="190"/>
      <c r="I940" s="190"/>
      <c r="J940" s="190"/>
      <c r="K940" s="190"/>
      <c r="L940" s="190"/>
      <c r="M940" s="190"/>
      <c r="N940" s="190"/>
      <c r="O940" s="190"/>
      <c r="P940" s="190"/>
      <c r="Q940" s="190"/>
      <c r="R940" s="190"/>
      <c r="S940" s="190"/>
      <c r="T940" s="190"/>
      <c r="U940" s="190"/>
      <c r="V940" s="190"/>
      <c r="W940" s="190"/>
      <c r="X940" s="190"/>
      <c r="Y940" s="190"/>
      <c r="Z940" s="190"/>
      <c r="AA940" s="190"/>
      <c r="AB940" s="190"/>
      <c r="AC940" s="190"/>
      <c r="AD940" s="190"/>
      <c r="AE940" s="190"/>
    </row>
    <row r="941" spans="1:31" ht="26.25" customHeight="1">
      <c r="A941" s="190"/>
      <c r="B941" s="190"/>
      <c r="C941" s="190"/>
      <c r="D941" s="190"/>
      <c r="E941" s="190"/>
      <c r="F941" s="190"/>
      <c r="G941" s="190"/>
      <c r="H941" s="190"/>
      <c r="I941" s="190"/>
      <c r="J941" s="190"/>
      <c r="K941" s="190"/>
      <c r="L941" s="190"/>
      <c r="M941" s="190"/>
      <c r="N941" s="190"/>
      <c r="O941" s="190"/>
      <c r="P941" s="190"/>
      <c r="Q941" s="190"/>
      <c r="R941" s="190"/>
      <c r="S941" s="190"/>
      <c r="T941" s="190"/>
      <c r="U941" s="190"/>
      <c r="V941" s="190"/>
      <c r="W941" s="190"/>
      <c r="X941" s="190"/>
      <c r="Y941" s="190"/>
      <c r="Z941" s="190"/>
      <c r="AA941" s="190"/>
      <c r="AB941" s="190"/>
      <c r="AC941" s="190"/>
      <c r="AD941" s="190"/>
      <c r="AE941" s="190"/>
    </row>
    <row r="942" spans="1:31" ht="26.25" customHeight="1">
      <c r="A942" s="190"/>
      <c r="B942" s="190"/>
      <c r="C942" s="190"/>
      <c r="D942" s="190"/>
      <c r="E942" s="190"/>
      <c r="F942" s="190"/>
      <c r="G942" s="190"/>
      <c r="H942" s="190"/>
      <c r="I942" s="190"/>
      <c r="J942" s="190"/>
      <c r="K942" s="190"/>
      <c r="L942" s="190"/>
      <c r="M942" s="190"/>
      <c r="N942" s="190"/>
      <c r="O942" s="190"/>
      <c r="P942" s="190"/>
      <c r="Q942" s="190"/>
      <c r="R942" s="190"/>
      <c r="S942" s="190"/>
      <c r="T942" s="190"/>
      <c r="U942" s="190"/>
      <c r="V942" s="190"/>
      <c r="W942" s="190"/>
      <c r="X942" s="190"/>
      <c r="Y942" s="190"/>
      <c r="Z942" s="190"/>
      <c r="AA942" s="190"/>
      <c r="AB942" s="190"/>
      <c r="AC942" s="190"/>
      <c r="AD942" s="190"/>
      <c r="AE942" s="190"/>
    </row>
    <row r="943" spans="1:31" ht="26.25" customHeight="1">
      <c r="A943" s="190"/>
      <c r="B943" s="190"/>
      <c r="C943" s="190"/>
      <c r="D943" s="190"/>
      <c r="E943" s="190"/>
      <c r="F943" s="190"/>
      <c r="G943" s="190"/>
      <c r="H943" s="190"/>
      <c r="I943" s="190"/>
      <c r="J943" s="190"/>
      <c r="K943" s="190"/>
      <c r="L943" s="190"/>
      <c r="M943" s="190"/>
      <c r="N943" s="190"/>
      <c r="O943" s="190"/>
      <c r="P943" s="190"/>
      <c r="Q943" s="190"/>
      <c r="R943" s="190"/>
      <c r="S943" s="190"/>
      <c r="T943" s="190"/>
      <c r="U943" s="190"/>
      <c r="V943" s="190"/>
      <c r="W943" s="190"/>
      <c r="X943" s="190"/>
      <c r="Y943" s="190"/>
      <c r="Z943" s="190"/>
      <c r="AA943" s="190"/>
      <c r="AB943" s="190"/>
      <c r="AC943" s="190"/>
      <c r="AD943" s="190"/>
      <c r="AE943" s="190"/>
    </row>
    <row r="944" spans="1:31" ht="26.25" customHeight="1">
      <c r="A944" s="190"/>
      <c r="B944" s="190"/>
      <c r="C944" s="190"/>
      <c r="D944" s="190"/>
      <c r="E944" s="190"/>
      <c r="F944" s="190"/>
      <c r="G944" s="190"/>
      <c r="H944" s="190"/>
      <c r="I944" s="190"/>
      <c r="J944" s="190"/>
      <c r="K944" s="190"/>
      <c r="L944" s="190"/>
      <c r="M944" s="190"/>
      <c r="N944" s="190"/>
      <c r="O944" s="190"/>
      <c r="P944" s="190"/>
      <c r="Q944" s="190"/>
      <c r="R944" s="190"/>
      <c r="S944" s="190"/>
      <c r="T944" s="190"/>
      <c r="U944" s="190"/>
      <c r="V944" s="190"/>
      <c r="W944" s="190"/>
      <c r="X944" s="190"/>
      <c r="Y944" s="190"/>
      <c r="Z944" s="190"/>
      <c r="AA944" s="190"/>
      <c r="AB944" s="190"/>
      <c r="AC944" s="190"/>
      <c r="AD944" s="190"/>
      <c r="AE944" s="190"/>
    </row>
    <row r="945" spans="1:31" ht="26.25" customHeight="1">
      <c r="A945" s="190"/>
      <c r="B945" s="190"/>
      <c r="C945" s="190"/>
      <c r="D945" s="190"/>
      <c r="E945" s="190"/>
      <c r="F945" s="190"/>
      <c r="G945" s="190"/>
      <c r="H945" s="190"/>
      <c r="I945" s="190"/>
      <c r="J945" s="190"/>
      <c r="K945" s="190"/>
      <c r="L945" s="190"/>
      <c r="M945" s="190"/>
      <c r="N945" s="190"/>
      <c r="O945" s="190"/>
      <c r="P945" s="190"/>
      <c r="Q945" s="190"/>
      <c r="R945" s="190"/>
      <c r="S945" s="190"/>
      <c r="T945" s="190"/>
      <c r="U945" s="190"/>
      <c r="V945" s="190"/>
      <c r="W945" s="190"/>
      <c r="X945" s="190"/>
      <c r="Y945" s="190"/>
      <c r="Z945" s="190"/>
      <c r="AA945" s="190"/>
      <c r="AB945" s="190"/>
      <c r="AC945" s="190"/>
      <c r="AD945" s="190"/>
      <c r="AE945" s="190"/>
    </row>
    <row r="946" spans="1:31" ht="26.25" customHeight="1">
      <c r="A946" s="190"/>
      <c r="B946" s="190"/>
      <c r="C946" s="190"/>
      <c r="D946" s="190"/>
      <c r="E946" s="190"/>
      <c r="F946" s="190"/>
      <c r="G946" s="190"/>
      <c r="H946" s="190"/>
      <c r="I946" s="190"/>
      <c r="J946" s="190"/>
      <c r="K946" s="190"/>
      <c r="L946" s="190"/>
      <c r="M946" s="190"/>
      <c r="N946" s="190"/>
      <c r="O946" s="190"/>
      <c r="P946" s="190"/>
      <c r="Q946" s="190"/>
      <c r="R946" s="190"/>
      <c r="S946" s="190"/>
      <c r="T946" s="190"/>
      <c r="U946" s="190"/>
      <c r="V946" s="190"/>
      <c r="W946" s="190"/>
      <c r="X946" s="190"/>
      <c r="Y946" s="190"/>
      <c r="Z946" s="190"/>
      <c r="AA946" s="190"/>
      <c r="AB946" s="190"/>
      <c r="AC946" s="190"/>
      <c r="AD946" s="190"/>
      <c r="AE946" s="190"/>
    </row>
    <row r="947" spans="1:31" ht="26.25" customHeight="1">
      <c r="A947" s="190"/>
      <c r="B947" s="190"/>
      <c r="C947" s="190"/>
      <c r="D947" s="190"/>
      <c r="E947" s="190"/>
      <c r="F947" s="190"/>
      <c r="G947" s="190"/>
      <c r="H947" s="190"/>
      <c r="I947" s="190"/>
      <c r="J947" s="190"/>
      <c r="K947" s="190"/>
      <c r="L947" s="190"/>
      <c r="M947" s="190"/>
      <c r="N947" s="190"/>
      <c r="O947" s="190"/>
      <c r="P947" s="190"/>
      <c r="Q947" s="190"/>
      <c r="R947" s="190"/>
      <c r="S947" s="190"/>
      <c r="T947" s="190"/>
      <c r="U947" s="190"/>
      <c r="V947" s="190"/>
      <c r="W947" s="190"/>
      <c r="X947" s="190"/>
      <c r="Y947" s="190"/>
      <c r="Z947" s="190"/>
      <c r="AA947" s="190"/>
      <c r="AB947" s="190"/>
      <c r="AC947" s="190"/>
      <c r="AD947" s="190"/>
      <c r="AE947" s="190"/>
    </row>
    <row r="948" spans="1:31" ht="26.25" customHeight="1">
      <c r="A948" s="190"/>
      <c r="B948" s="190"/>
      <c r="C948" s="190"/>
      <c r="D948" s="190"/>
      <c r="E948" s="190"/>
      <c r="F948" s="190"/>
      <c r="G948" s="190"/>
      <c r="H948" s="190"/>
      <c r="I948" s="190"/>
      <c r="J948" s="190"/>
      <c r="K948" s="190"/>
      <c r="L948" s="190"/>
      <c r="M948" s="190"/>
      <c r="N948" s="190"/>
      <c r="O948" s="190"/>
      <c r="P948" s="190"/>
      <c r="Q948" s="190"/>
      <c r="R948" s="190"/>
      <c r="S948" s="190"/>
      <c r="T948" s="190"/>
      <c r="U948" s="190"/>
      <c r="V948" s="190"/>
      <c r="W948" s="190"/>
      <c r="X948" s="190"/>
      <c r="Y948" s="190"/>
      <c r="Z948" s="190"/>
      <c r="AA948" s="190"/>
      <c r="AB948" s="190"/>
      <c r="AC948" s="190"/>
      <c r="AD948" s="190"/>
      <c r="AE948" s="190"/>
    </row>
    <row r="949" spans="1:31" ht="26.25" customHeight="1">
      <c r="A949" s="190"/>
      <c r="B949" s="190"/>
      <c r="C949" s="190"/>
      <c r="D949" s="190"/>
      <c r="E949" s="190"/>
      <c r="F949" s="190"/>
      <c r="G949" s="190"/>
      <c r="H949" s="190"/>
      <c r="I949" s="190"/>
      <c r="J949" s="190"/>
      <c r="K949" s="190"/>
      <c r="L949" s="190"/>
      <c r="M949" s="190"/>
      <c r="N949" s="190"/>
      <c r="O949" s="190"/>
      <c r="P949" s="190"/>
      <c r="Q949" s="190"/>
      <c r="R949" s="190"/>
      <c r="S949" s="190"/>
      <c r="T949" s="190"/>
      <c r="U949" s="190"/>
      <c r="V949" s="190"/>
      <c r="W949" s="190"/>
      <c r="X949" s="190"/>
      <c r="Y949" s="190"/>
      <c r="Z949" s="190"/>
      <c r="AA949" s="190"/>
      <c r="AB949" s="190"/>
      <c r="AC949" s="190"/>
      <c r="AD949" s="190"/>
      <c r="AE949" s="190"/>
    </row>
    <row r="950" spans="1:31" ht="26.25" customHeight="1">
      <c r="A950" s="190"/>
      <c r="B950" s="190"/>
      <c r="C950" s="190"/>
      <c r="D950" s="190"/>
      <c r="E950" s="190"/>
      <c r="F950" s="190"/>
      <c r="G950" s="190"/>
      <c r="H950" s="190"/>
      <c r="I950" s="190"/>
      <c r="J950" s="190"/>
      <c r="K950" s="190"/>
      <c r="L950" s="190"/>
      <c r="M950" s="190"/>
      <c r="N950" s="190"/>
      <c r="O950" s="190"/>
      <c r="P950" s="190"/>
      <c r="Q950" s="190"/>
      <c r="R950" s="190"/>
      <c r="S950" s="190"/>
      <c r="T950" s="190"/>
      <c r="U950" s="190"/>
      <c r="V950" s="190"/>
      <c r="W950" s="190"/>
      <c r="X950" s="190"/>
      <c r="Y950" s="190"/>
      <c r="Z950" s="190"/>
      <c r="AA950" s="190"/>
      <c r="AB950" s="190"/>
      <c r="AC950" s="190"/>
      <c r="AD950" s="190"/>
      <c r="AE950" s="190"/>
    </row>
    <row r="951" spans="1:31" ht="26.25" customHeight="1">
      <c r="A951" s="190"/>
      <c r="B951" s="190"/>
      <c r="C951" s="190"/>
      <c r="D951" s="190"/>
      <c r="E951" s="190"/>
      <c r="F951" s="190"/>
      <c r="G951" s="190"/>
      <c r="H951" s="190"/>
      <c r="I951" s="190"/>
      <c r="J951" s="190"/>
      <c r="K951" s="190"/>
      <c r="L951" s="190"/>
      <c r="M951" s="190"/>
      <c r="N951" s="190"/>
      <c r="O951" s="190"/>
      <c r="P951" s="190"/>
      <c r="Q951" s="190"/>
      <c r="R951" s="190"/>
      <c r="S951" s="190"/>
      <c r="T951" s="190"/>
      <c r="U951" s="190"/>
      <c r="V951" s="190"/>
      <c r="W951" s="190"/>
      <c r="X951" s="190"/>
      <c r="Y951" s="190"/>
      <c r="Z951" s="190"/>
      <c r="AA951" s="190"/>
      <c r="AB951" s="190"/>
      <c r="AC951" s="190"/>
      <c r="AD951" s="190"/>
      <c r="AE951" s="190"/>
    </row>
    <row r="952" spans="1:31" ht="26.25" customHeight="1">
      <c r="A952" s="190"/>
      <c r="B952" s="190"/>
      <c r="C952" s="190"/>
      <c r="D952" s="190"/>
      <c r="E952" s="190"/>
      <c r="F952" s="190"/>
      <c r="G952" s="190"/>
      <c r="H952" s="190"/>
      <c r="I952" s="190"/>
      <c r="J952" s="190"/>
      <c r="K952" s="190"/>
      <c r="L952" s="190"/>
      <c r="M952" s="190"/>
      <c r="N952" s="190"/>
      <c r="O952" s="190"/>
      <c r="P952" s="190"/>
      <c r="Q952" s="190"/>
      <c r="R952" s="190"/>
      <c r="S952" s="190"/>
      <c r="T952" s="190"/>
      <c r="U952" s="190"/>
      <c r="V952" s="190"/>
      <c r="W952" s="190"/>
      <c r="X952" s="190"/>
      <c r="Y952" s="190"/>
      <c r="Z952" s="190"/>
      <c r="AA952" s="190"/>
      <c r="AB952" s="190"/>
      <c r="AC952" s="190"/>
      <c r="AD952" s="190"/>
      <c r="AE952" s="190"/>
    </row>
    <row r="953" spans="1:31" ht="26.25" customHeight="1">
      <c r="A953" s="190"/>
      <c r="B953" s="190"/>
      <c r="C953" s="190"/>
      <c r="D953" s="190"/>
      <c r="E953" s="190"/>
      <c r="F953" s="190"/>
      <c r="G953" s="190"/>
      <c r="H953" s="190"/>
      <c r="I953" s="190"/>
      <c r="J953" s="190"/>
      <c r="K953" s="190"/>
      <c r="L953" s="190"/>
      <c r="M953" s="190"/>
      <c r="N953" s="190"/>
      <c r="O953" s="190"/>
      <c r="P953" s="190"/>
      <c r="Q953" s="190"/>
      <c r="R953" s="190"/>
      <c r="S953" s="190"/>
      <c r="T953" s="190"/>
      <c r="U953" s="190"/>
      <c r="V953" s="190"/>
      <c r="W953" s="190"/>
      <c r="X953" s="190"/>
      <c r="Y953" s="190"/>
      <c r="Z953" s="190"/>
      <c r="AA953" s="190"/>
      <c r="AB953" s="190"/>
      <c r="AC953" s="190"/>
      <c r="AD953" s="190"/>
      <c r="AE953" s="190"/>
    </row>
    <row r="954" spans="1:31" ht="26.25" customHeight="1">
      <c r="A954" s="190"/>
      <c r="B954" s="190"/>
      <c r="C954" s="190"/>
      <c r="D954" s="190"/>
      <c r="E954" s="190"/>
      <c r="F954" s="190"/>
      <c r="G954" s="190"/>
      <c r="H954" s="190"/>
      <c r="I954" s="190"/>
      <c r="J954" s="190"/>
      <c r="K954" s="190"/>
      <c r="L954" s="190"/>
      <c r="M954" s="190"/>
      <c r="N954" s="190"/>
      <c r="O954" s="190"/>
      <c r="P954" s="190"/>
      <c r="Q954" s="190"/>
      <c r="R954" s="190"/>
      <c r="S954" s="190"/>
      <c r="T954" s="190"/>
      <c r="U954" s="190"/>
      <c r="V954" s="190"/>
      <c r="W954" s="190"/>
      <c r="X954" s="190"/>
      <c r="Y954" s="190"/>
      <c r="Z954" s="190"/>
      <c r="AA954" s="190"/>
      <c r="AB954" s="190"/>
      <c r="AC954" s="190"/>
      <c r="AD954" s="190"/>
      <c r="AE954" s="190"/>
    </row>
    <row r="955" spans="1:31" ht="26.25" customHeight="1">
      <c r="A955" s="190"/>
      <c r="B955" s="190"/>
      <c r="C955" s="190"/>
      <c r="D955" s="190"/>
      <c r="E955" s="190"/>
      <c r="F955" s="190"/>
      <c r="G955" s="190"/>
      <c r="H955" s="190"/>
      <c r="I955" s="190"/>
      <c r="J955" s="190"/>
      <c r="K955" s="190"/>
      <c r="L955" s="190"/>
      <c r="M955" s="190"/>
      <c r="N955" s="190"/>
      <c r="O955" s="190"/>
      <c r="P955" s="190"/>
      <c r="Q955" s="190"/>
      <c r="R955" s="190"/>
      <c r="S955" s="190"/>
      <c r="T955" s="190"/>
      <c r="U955" s="190"/>
      <c r="V955" s="190"/>
      <c r="W955" s="190"/>
      <c r="X955" s="190"/>
      <c r="Y955" s="190"/>
      <c r="Z955" s="190"/>
      <c r="AA955" s="190"/>
      <c r="AB955" s="190"/>
      <c r="AC955" s="190"/>
      <c r="AD955" s="190"/>
      <c r="AE955" s="190"/>
    </row>
    <row r="956" spans="1:31" ht="26.25" customHeight="1">
      <c r="A956" s="190"/>
      <c r="B956" s="190"/>
      <c r="C956" s="190"/>
      <c r="D956" s="190"/>
      <c r="E956" s="190"/>
      <c r="F956" s="190"/>
      <c r="G956" s="190"/>
      <c r="H956" s="190"/>
      <c r="I956" s="190"/>
      <c r="J956" s="190"/>
      <c r="K956" s="190"/>
      <c r="L956" s="190"/>
      <c r="M956" s="190"/>
      <c r="N956" s="190"/>
      <c r="O956" s="190"/>
      <c r="P956" s="190"/>
      <c r="Q956" s="190"/>
      <c r="R956" s="190"/>
      <c r="S956" s="190"/>
      <c r="T956" s="190"/>
      <c r="U956" s="190"/>
      <c r="V956" s="190"/>
      <c r="W956" s="190"/>
      <c r="X956" s="190"/>
      <c r="Y956" s="190"/>
      <c r="Z956" s="190"/>
      <c r="AA956" s="190"/>
      <c r="AB956" s="190"/>
      <c r="AC956" s="190"/>
      <c r="AD956" s="190"/>
      <c r="AE956" s="190"/>
    </row>
    <row r="957" spans="1:31" ht="26.25" customHeight="1">
      <c r="A957" s="190"/>
      <c r="B957" s="190"/>
      <c r="C957" s="190"/>
      <c r="D957" s="190"/>
      <c r="E957" s="190"/>
      <c r="F957" s="190"/>
      <c r="G957" s="190"/>
      <c r="H957" s="190"/>
      <c r="I957" s="190"/>
      <c r="J957" s="190"/>
      <c r="K957" s="190"/>
      <c r="L957" s="190"/>
      <c r="M957" s="190"/>
      <c r="N957" s="190"/>
      <c r="O957" s="190"/>
      <c r="P957" s="190"/>
      <c r="Q957" s="190"/>
      <c r="R957" s="190"/>
      <c r="S957" s="190"/>
      <c r="T957" s="190"/>
      <c r="U957" s="190"/>
      <c r="V957" s="190"/>
      <c r="W957" s="190"/>
      <c r="X957" s="190"/>
      <c r="Y957" s="190"/>
      <c r="Z957" s="190"/>
      <c r="AA957" s="190"/>
      <c r="AB957" s="190"/>
      <c r="AC957" s="190"/>
      <c r="AD957" s="190"/>
      <c r="AE957" s="190"/>
    </row>
    <row r="958" spans="1:31" ht="26.25" customHeight="1">
      <c r="A958" s="190"/>
      <c r="B958" s="190"/>
      <c r="C958" s="190"/>
      <c r="D958" s="190"/>
      <c r="E958" s="190"/>
      <c r="F958" s="190"/>
      <c r="G958" s="190"/>
      <c r="H958" s="190"/>
      <c r="I958" s="190"/>
      <c r="J958" s="190"/>
      <c r="K958" s="190"/>
      <c r="L958" s="190"/>
      <c r="M958" s="190"/>
      <c r="N958" s="190"/>
      <c r="O958" s="190"/>
      <c r="P958" s="190"/>
      <c r="Q958" s="190"/>
      <c r="R958" s="190"/>
      <c r="S958" s="190"/>
      <c r="T958" s="190"/>
      <c r="U958" s="190"/>
      <c r="V958" s="190"/>
      <c r="W958" s="190"/>
      <c r="X958" s="190"/>
      <c r="Y958" s="190"/>
      <c r="Z958" s="190"/>
      <c r="AA958" s="190"/>
      <c r="AB958" s="190"/>
      <c r="AC958" s="190"/>
      <c r="AD958" s="190"/>
      <c r="AE958" s="190"/>
    </row>
    <row r="959" spans="1:31" ht="26.25" customHeight="1">
      <c r="A959" s="190"/>
      <c r="B959" s="190"/>
      <c r="C959" s="190"/>
      <c r="D959" s="190"/>
      <c r="E959" s="190"/>
      <c r="F959" s="190"/>
      <c r="G959" s="190"/>
      <c r="H959" s="190"/>
      <c r="I959" s="190"/>
      <c r="J959" s="190"/>
      <c r="K959" s="190"/>
      <c r="L959" s="190"/>
      <c r="M959" s="190"/>
      <c r="N959" s="190"/>
      <c r="O959" s="190"/>
      <c r="P959" s="190"/>
      <c r="Q959" s="190"/>
      <c r="R959" s="190"/>
      <c r="S959" s="190"/>
      <c r="T959" s="190"/>
      <c r="U959" s="190"/>
      <c r="V959" s="190"/>
      <c r="W959" s="190"/>
      <c r="X959" s="190"/>
      <c r="Y959" s="190"/>
      <c r="Z959" s="190"/>
      <c r="AA959" s="190"/>
      <c r="AB959" s="190"/>
      <c r="AC959" s="190"/>
      <c r="AD959" s="190"/>
      <c r="AE959" s="190"/>
    </row>
    <row r="960" spans="1:31" ht="26.25" customHeight="1">
      <c r="A960" s="190"/>
      <c r="B960" s="190"/>
      <c r="C960" s="190"/>
      <c r="D960" s="190"/>
      <c r="E960" s="190"/>
      <c r="F960" s="190"/>
      <c r="G960" s="190"/>
      <c r="H960" s="190"/>
      <c r="I960" s="190"/>
      <c r="J960" s="190"/>
      <c r="K960" s="190"/>
      <c r="L960" s="190"/>
      <c r="M960" s="190"/>
      <c r="N960" s="190"/>
      <c r="O960" s="190"/>
      <c r="P960" s="190"/>
      <c r="Q960" s="190"/>
      <c r="R960" s="190"/>
      <c r="S960" s="190"/>
      <c r="T960" s="190"/>
      <c r="U960" s="190"/>
      <c r="V960" s="190"/>
      <c r="W960" s="190"/>
      <c r="X960" s="190"/>
      <c r="Y960" s="190"/>
      <c r="Z960" s="190"/>
      <c r="AA960" s="190"/>
      <c r="AB960" s="190"/>
      <c r="AC960" s="190"/>
      <c r="AD960" s="190"/>
      <c r="AE960" s="190"/>
    </row>
    <row r="961" spans="1:31" ht="26.25" customHeight="1">
      <c r="A961" s="190"/>
      <c r="B961" s="190"/>
      <c r="C961" s="190"/>
      <c r="D961" s="190"/>
      <c r="E961" s="190"/>
      <c r="F961" s="190"/>
      <c r="G961" s="190"/>
      <c r="H961" s="190"/>
      <c r="I961" s="190"/>
      <c r="J961" s="190"/>
      <c r="K961" s="190"/>
      <c r="L961" s="190"/>
      <c r="M961" s="190"/>
      <c r="N961" s="190"/>
      <c r="O961" s="190"/>
      <c r="P961" s="190"/>
      <c r="Q961" s="190"/>
      <c r="R961" s="190"/>
      <c r="S961" s="190"/>
      <c r="T961" s="190"/>
      <c r="U961" s="190"/>
      <c r="V961" s="190"/>
      <c r="W961" s="190"/>
      <c r="X961" s="190"/>
      <c r="Y961" s="190"/>
      <c r="Z961" s="190"/>
      <c r="AA961" s="190"/>
      <c r="AB961" s="190"/>
      <c r="AC961" s="190"/>
      <c r="AD961" s="190"/>
      <c r="AE961" s="190"/>
    </row>
    <row r="962" spans="1:31" ht="26.25" customHeight="1">
      <c r="A962" s="190"/>
      <c r="B962" s="190"/>
      <c r="C962" s="190"/>
      <c r="D962" s="190"/>
      <c r="E962" s="190"/>
      <c r="F962" s="190"/>
      <c r="G962" s="190"/>
      <c r="H962" s="190"/>
      <c r="I962" s="190"/>
      <c r="J962" s="190"/>
      <c r="K962" s="190"/>
      <c r="L962" s="190"/>
      <c r="M962" s="190"/>
      <c r="N962" s="190"/>
      <c r="O962" s="190"/>
      <c r="P962" s="190"/>
      <c r="Q962" s="190"/>
      <c r="R962" s="190"/>
      <c r="S962" s="190"/>
      <c r="T962" s="190"/>
      <c r="U962" s="190"/>
      <c r="V962" s="190"/>
      <c r="W962" s="190"/>
      <c r="X962" s="190"/>
      <c r="Y962" s="190"/>
      <c r="Z962" s="190"/>
      <c r="AA962" s="190"/>
      <c r="AB962" s="190"/>
      <c r="AC962" s="190"/>
      <c r="AD962" s="190"/>
      <c r="AE962" s="190"/>
    </row>
    <row r="963" spans="1:31" ht="26.25" customHeight="1">
      <c r="A963" s="190"/>
      <c r="B963" s="190"/>
      <c r="C963" s="190"/>
      <c r="D963" s="190"/>
      <c r="E963" s="190"/>
      <c r="F963" s="190"/>
      <c r="G963" s="190"/>
      <c r="H963" s="190"/>
      <c r="I963" s="190"/>
      <c r="J963" s="190"/>
      <c r="K963" s="190"/>
      <c r="L963" s="190"/>
      <c r="M963" s="190"/>
      <c r="N963" s="190"/>
      <c r="O963" s="190"/>
      <c r="P963" s="190"/>
      <c r="Q963" s="190"/>
      <c r="R963" s="190"/>
      <c r="S963" s="190"/>
      <c r="T963" s="190"/>
      <c r="U963" s="190"/>
      <c r="V963" s="190"/>
      <c r="W963" s="190"/>
      <c r="X963" s="190"/>
      <c r="Y963" s="190"/>
      <c r="Z963" s="190"/>
      <c r="AA963" s="190"/>
      <c r="AB963" s="190"/>
      <c r="AC963" s="190"/>
      <c r="AD963" s="190"/>
      <c r="AE963" s="190"/>
    </row>
    <row r="964" spans="1:31" ht="26.25" customHeight="1">
      <c r="A964" s="190"/>
      <c r="B964" s="190"/>
      <c r="C964" s="190"/>
      <c r="D964" s="190"/>
      <c r="E964" s="190"/>
      <c r="F964" s="190"/>
      <c r="G964" s="190"/>
      <c r="H964" s="190"/>
      <c r="I964" s="190"/>
      <c r="J964" s="190"/>
      <c r="K964" s="190"/>
      <c r="L964" s="190"/>
      <c r="M964" s="190"/>
      <c r="N964" s="190"/>
      <c r="O964" s="190"/>
      <c r="P964" s="190"/>
      <c r="Q964" s="190"/>
      <c r="R964" s="190"/>
      <c r="S964" s="190"/>
      <c r="T964" s="190"/>
      <c r="U964" s="190"/>
      <c r="V964" s="190"/>
      <c r="W964" s="190"/>
      <c r="X964" s="190"/>
      <c r="Y964" s="190"/>
      <c r="Z964" s="190"/>
      <c r="AA964" s="190"/>
      <c r="AB964" s="190"/>
      <c r="AC964" s="190"/>
      <c r="AD964" s="190"/>
      <c r="AE964" s="190"/>
    </row>
    <row r="965" spans="1:31" ht="26.25" customHeight="1">
      <c r="A965" s="190"/>
      <c r="B965" s="190"/>
      <c r="C965" s="190"/>
      <c r="D965" s="190"/>
      <c r="E965" s="190"/>
      <c r="F965" s="190"/>
      <c r="G965" s="190"/>
      <c r="H965" s="190"/>
      <c r="I965" s="190"/>
      <c r="J965" s="190"/>
      <c r="K965" s="190"/>
      <c r="L965" s="190"/>
      <c r="M965" s="190"/>
      <c r="N965" s="190"/>
      <c r="O965" s="190"/>
      <c r="P965" s="190"/>
      <c r="Q965" s="190"/>
      <c r="R965" s="190"/>
      <c r="S965" s="190"/>
      <c r="T965" s="190"/>
      <c r="U965" s="190"/>
      <c r="V965" s="190"/>
      <c r="W965" s="190"/>
      <c r="X965" s="190"/>
      <c r="Y965" s="190"/>
      <c r="Z965" s="190"/>
      <c r="AA965" s="190"/>
      <c r="AB965" s="190"/>
      <c r="AC965" s="190"/>
      <c r="AD965" s="190"/>
      <c r="AE965" s="190"/>
    </row>
    <row r="966" spans="1:31" ht="26.25" customHeight="1">
      <c r="A966" s="190"/>
      <c r="B966" s="190"/>
      <c r="C966" s="190"/>
      <c r="D966" s="190"/>
      <c r="E966" s="190"/>
      <c r="F966" s="190"/>
      <c r="G966" s="190"/>
      <c r="H966" s="190"/>
      <c r="I966" s="190"/>
      <c r="J966" s="190"/>
      <c r="K966" s="190"/>
      <c r="L966" s="190"/>
      <c r="M966" s="190"/>
      <c r="N966" s="190"/>
      <c r="O966" s="190"/>
      <c r="P966" s="190"/>
      <c r="Q966" s="190"/>
      <c r="R966" s="190"/>
      <c r="S966" s="190"/>
      <c r="T966" s="190"/>
      <c r="U966" s="190"/>
      <c r="V966" s="190"/>
      <c r="W966" s="190"/>
      <c r="X966" s="190"/>
      <c r="Y966" s="190"/>
      <c r="Z966" s="190"/>
      <c r="AA966" s="190"/>
      <c r="AB966" s="190"/>
      <c r="AC966" s="190"/>
      <c r="AD966" s="190"/>
      <c r="AE966" s="190"/>
    </row>
    <row r="967" spans="1:31" ht="26.25" customHeight="1">
      <c r="A967" s="190"/>
      <c r="B967" s="190"/>
      <c r="C967" s="190"/>
      <c r="D967" s="190"/>
      <c r="E967" s="190"/>
      <c r="F967" s="190"/>
      <c r="G967" s="190"/>
      <c r="H967" s="190"/>
      <c r="I967" s="190"/>
      <c r="J967" s="190"/>
      <c r="K967" s="190"/>
      <c r="L967" s="190"/>
      <c r="M967" s="190"/>
      <c r="N967" s="190"/>
      <c r="O967" s="190"/>
      <c r="P967" s="190"/>
      <c r="Q967" s="190"/>
      <c r="R967" s="190"/>
      <c r="S967" s="190"/>
      <c r="T967" s="190"/>
      <c r="U967" s="190"/>
      <c r="V967" s="190"/>
      <c r="W967" s="190"/>
      <c r="X967" s="190"/>
      <c r="Y967" s="190"/>
      <c r="Z967" s="190"/>
      <c r="AA967" s="190"/>
      <c r="AB967" s="190"/>
      <c r="AC967" s="190"/>
      <c r="AD967" s="190"/>
      <c r="AE967" s="190"/>
    </row>
    <row r="968" spans="1:31" ht="26.25" customHeight="1">
      <c r="A968" s="190"/>
      <c r="B968" s="190"/>
      <c r="C968" s="190"/>
      <c r="D968" s="190"/>
      <c r="E968" s="190"/>
      <c r="F968" s="190"/>
      <c r="G968" s="190"/>
      <c r="H968" s="190"/>
      <c r="I968" s="190"/>
      <c r="J968" s="190"/>
      <c r="K968" s="190"/>
      <c r="L968" s="190"/>
      <c r="M968" s="190"/>
      <c r="N968" s="190"/>
      <c r="O968" s="190"/>
      <c r="P968" s="190"/>
      <c r="Q968" s="190"/>
      <c r="R968" s="190"/>
      <c r="S968" s="190"/>
      <c r="T968" s="190"/>
      <c r="U968" s="190"/>
      <c r="V968" s="190"/>
      <c r="W968" s="190"/>
      <c r="X968" s="190"/>
      <c r="Y968" s="190"/>
      <c r="Z968" s="190"/>
      <c r="AA968" s="190"/>
      <c r="AB968" s="190"/>
      <c r="AC968" s="190"/>
      <c r="AD968" s="190"/>
      <c r="AE968" s="190"/>
    </row>
    <row r="969" spans="1:31" ht="26.25" customHeight="1">
      <c r="A969" s="190"/>
      <c r="B969" s="190"/>
      <c r="C969" s="190"/>
      <c r="D969" s="190"/>
      <c r="E969" s="190"/>
      <c r="F969" s="190"/>
      <c r="G969" s="190"/>
      <c r="H969" s="190"/>
      <c r="I969" s="190"/>
      <c r="J969" s="190"/>
      <c r="K969" s="190"/>
      <c r="L969" s="190"/>
      <c r="M969" s="190"/>
      <c r="N969" s="190"/>
      <c r="O969" s="190"/>
      <c r="P969" s="190"/>
      <c r="Q969" s="190"/>
      <c r="R969" s="190"/>
      <c r="S969" s="190"/>
      <c r="T969" s="190"/>
      <c r="U969" s="190"/>
      <c r="V969" s="190"/>
      <c r="W969" s="190"/>
      <c r="X969" s="190"/>
      <c r="Y969" s="190"/>
      <c r="Z969" s="190"/>
      <c r="AA969" s="190"/>
      <c r="AB969" s="190"/>
      <c r="AC969" s="190"/>
      <c r="AD969" s="190"/>
      <c r="AE969" s="190"/>
    </row>
    <row r="970" spans="1:31" ht="26.25" customHeight="1">
      <c r="A970" s="190"/>
      <c r="B970" s="190"/>
      <c r="C970" s="190"/>
      <c r="D970" s="190"/>
      <c r="E970" s="190"/>
      <c r="F970" s="190"/>
      <c r="G970" s="190"/>
      <c r="H970" s="190"/>
      <c r="I970" s="190"/>
      <c r="J970" s="190"/>
      <c r="K970" s="190"/>
      <c r="L970" s="190"/>
      <c r="M970" s="190"/>
      <c r="N970" s="190"/>
      <c r="O970" s="190"/>
      <c r="P970" s="190"/>
      <c r="Q970" s="190"/>
      <c r="R970" s="190"/>
      <c r="S970" s="190"/>
      <c r="T970" s="190"/>
      <c r="U970" s="190"/>
      <c r="V970" s="190"/>
      <c r="W970" s="190"/>
      <c r="X970" s="190"/>
      <c r="Y970" s="190"/>
      <c r="Z970" s="190"/>
      <c r="AA970" s="190"/>
      <c r="AB970" s="190"/>
      <c r="AC970" s="190"/>
      <c r="AD970" s="190"/>
      <c r="AE970" s="190"/>
    </row>
    <row r="971" spans="1:31" ht="26.25" customHeight="1">
      <c r="A971" s="190"/>
      <c r="B971" s="190"/>
      <c r="C971" s="190"/>
      <c r="D971" s="190"/>
      <c r="E971" s="190"/>
      <c r="F971" s="190"/>
      <c r="G971" s="190"/>
      <c r="H971" s="190"/>
      <c r="I971" s="190"/>
      <c r="J971" s="190"/>
      <c r="K971" s="190"/>
      <c r="L971" s="190"/>
      <c r="M971" s="190"/>
      <c r="N971" s="190"/>
      <c r="O971" s="190"/>
      <c r="P971" s="190"/>
      <c r="Q971" s="190"/>
      <c r="R971" s="190"/>
      <c r="S971" s="190"/>
      <c r="T971" s="190"/>
      <c r="U971" s="190"/>
      <c r="V971" s="190"/>
      <c r="W971" s="190"/>
      <c r="X971" s="190"/>
      <c r="Y971" s="190"/>
      <c r="Z971" s="190"/>
      <c r="AA971" s="190"/>
      <c r="AB971" s="190"/>
      <c r="AC971" s="190"/>
      <c r="AD971" s="190"/>
      <c r="AE971" s="190"/>
    </row>
    <row r="972" spans="1:31" ht="26.25" customHeight="1">
      <c r="A972" s="190"/>
      <c r="B972" s="190"/>
      <c r="C972" s="190"/>
      <c r="D972" s="190"/>
      <c r="E972" s="190"/>
      <c r="F972" s="190"/>
      <c r="G972" s="190"/>
      <c r="H972" s="190"/>
      <c r="I972" s="190"/>
      <c r="J972" s="190"/>
      <c r="K972" s="190"/>
      <c r="L972" s="190"/>
      <c r="M972" s="190"/>
      <c r="N972" s="190"/>
      <c r="O972" s="190"/>
      <c r="P972" s="190"/>
      <c r="Q972" s="190"/>
      <c r="R972" s="190"/>
      <c r="S972" s="190"/>
      <c r="T972" s="190"/>
      <c r="U972" s="190"/>
      <c r="V972" s="190"/>
      <c r="W972" s="190"/>
      <c r="X972" s="190"/>
      <c r="Y972" s="190"/>
      <c r="Z972" s="190"/>
      <c r="AA972" s="190"/>
      <c r="AB972" s="190"/>
      <c r="AC972" s="190"/>
      <c r="AD972" s="190"/>
      <c r="AE972" s="190"/>
    </row>
    <row r="973" spans="1:31" ht="26.25" customHeight="1">
      <c r="A973" s="190"/>
      <c r="B973" s="190"/>
      <c r="C973" s="190"/>
      <c r="D973" s="190"/>
      <c r="E973" s="190"/>
      <c r="F973" s="190"/>
      <c r="G973" s="190"/>
      <c r="H973" s="190"/>
      <c r="I973" s="190"/>
      <c r="J973" s="190"/>
      <c r="K973" s="190"/>
      <c r="L973" s="190"/>
      <c r="M973" s="190"/>
      <c r="N973" s="190"/>
      <c r="O973" s="190"/>
      <c r="P973" s="190"/>
      <c r="Q973" s="190"/>
      <c r="R973" s="190"/>
      <c r="S973" s="190"/>
      <c r="T973" s="190"/>
      <c r="U973" s="190"/>
      <c r="V973" s="190"/>
      <c r="W973" s="190"/>
      <c r="X973" s="190"/>
      <c r="Y973" s="190"/>
      <c r="Z973" s="190"/>
      <c r="AA973" s="190"/>
      <c r="AB973" s="190"/>
      <c r="AC973" s="190"/>
      <c r="AD973" s="190"/>
      <c r="AE973" s="190"/>
    </row>
    <row r="974" spans="1:31" ht="26.25" customHeight="1">
      <c r="A974" s="190"/>
      <c r="B974" s="190"/>
      <c r="C974" s="190"/>
      <c r="D974" s="190"/>
      <c r="E974" s="190"/>
      <c r="F974" s="190"/>
      <c r="G974" s="190"/>
      <c r="H974" s="190"/>
      <c r="I974" s="190"/>
      <c r="J974" s="190"/>
      <c r="K974" s="190"/>
      <c r="L974" s="190"/>
      <c r="M974" s="190"/>
      <c r="N974" s="190"/>
      <c r="O974" s="190"/>
      <c r="P974" s="190"/>
      <c r="Q974" s="190"/>
      <c r="R974" s="190"/>
      <c r="S974" s="190"/>
      <c r="T974" s="190"/>
      <c r="U974" s="190"/>
      <c r="V974" s="190"/>
      <c r="W974" s="190"/>
      <c r="X974" s="190"/>
      <c r="Y974" s="190"/>
      <c r="Z974" s="190"/>
      <c r="AA974" s="190"/>
      <c r="AB974" s="190"/>
      <c r="AC974" s="190"/>
      <c r="AD974" s="190"/>
      <c r="AE974" s="190"/>
    </row>
    <row r="975" spans="1:31" ht="26.25" customHeight="1">
      <c r="A975" s="190"/>
      <c r="B975" s="190"/>
      <c r="C975" s="190"/>
      <c r="D975" s="190"/>
      <c r="E975" s="190"/>
      <c r="F975" s="190"/>
      <c r="G975" s="190"/>
      <c r="H975" s="190"/>
      <c r="I975" s="190"/>
      <c r="J975" s="190"/>
      <c r="K975" s="190"/>
      <c r="L975" s="190"/>
      <c r="M975" s="190"/>
      <c r="N975" s="190"/>
      <c r="O975" s="190"/>
      <c r="P975" s="190"/>
      <c r="Q975" s="190"/>
      <c r="R975" s="190"/>
      <c r="S975" s="190"/>
      <c r="T975" s="190"/>
      <c r="U975" s="190"/>
      <c r="V975" s="190"/>
      <c r="W975" s="190"/>
      <c r="X975" s="190"/>
      <c r="Y975" s="190"/>
      <c r="Z975" s="190"/>
      <c r="AA975" s="190"/>
      <c r="AB975" s="190"/>
      <c r="AC975" s="190"/>
      <c r="AD975" s="190"/>
      <c r="AE975" s="190"/>
    </row>
    <row r="976" spans="1:31" ht="26.25" customHeight="1">
      <c r="A976" s="190"/>
      <c r="B976" s="190"/>
      <c r="C976" s="190"/>
      <c r="D976" s="190"/>
      <c r="E976" s="190"/>
      <c r="F976" s="190"/>
      <c r="G976" s="190"/>
      <c r="H976" s="190"/>
      <c r="I976" s="190"/>
      <c r="J976" s="190"/>
      <c r="K976" s="190"/>
      <c r="L976" s="190"/>
      <c r="M976" s="190"/>
      <c r="N976" s="190"/>
      <c r="O976" s="190"/>
      <c r="P976" s="190"/>
      <c r="Q976" s="190"/>
      <c r="R976" s="190"/>
      <c r="S976" s="190"/>
      <c r="T976" s="190"/>
      <c r="U976" s="190"/>
      <c r="V976" s="190"/>
      <c r="W976" s="190"/>
      <c r="X976" s="190"/>
      <c r="Y976" s="190"/>
      <c r="Z976" s="190"/>
      <c r="AA976" s="190"/>
      <c r="AB976" s="190"/>
      <c r="AC976" s="190"/>
      <c r="AD976" s="190"/>
      <c r="AE976" s="190"/>
    </row>
    <row r="977" spans="1:31" ht="26.25" customHeight="1">
      <c r="A977" s="190"/>
      <c r="B977" s="190"/>
      <c r="C977" s="190"/>
      <c r="D977" s="190"/>
      <c r="E977" s="190"/>
      <c r="F977" s="190"/>
      <c r="G977" s="190"/>
      <c r="H977" s="190"/>
      <c r="I977" s="190"/>
      <c r="J977" s="190"/>
      <c r="K977" s="190"/>
      <c r="L977" s="190"/>
      <c r="M977" s="190"/>
      <c r="N977" s="190"/>
      <c r="O977" s="190"/>
      <c r="P977" s="190"/>
      <c r="Q977" s="190"/>
      <c r="R977" s="190"/>
      <c r="S977" s="190"/>
      <c r="T977" s="190"/>
      <c r="U977" s="190"/>
      <c r="V977" s="190"/>
      <c r="W977" s="190"/>
      <c r="X977" s="190"/>
      <c r="Y977" s="190"/>
      <c r="Z977" s="190"/>
      <c r="AA977" s="190"/>
      <c r="AB977" s="190"/>
      <c r="AC977" s="190"/>
      <c r="AD977" s="190"/>
      <c r="AE977" s="190"/>
    </row>
    <row r="978" spans="1:31" ht="26.25" customHeight="1">
      <c r="A978" s="190"/>
      <c r="B978" s="190"/>
      <c r="C978" s="190"/>
      <c r="D978" s="190"/>
      <c r="E978" s="190"/>
      <c r="F978" s="190"/>
      <c r="G978" s="190"/>
      <c r="H978" s="190"/>
      <c r="I978" s="190"/>
      <c r="J978" s="190"/>
      <c r="K978" s="190"/>
      <c r="L978" s="190"/>
      <c r="M978" s="190"/>
      <c r="N978" s="190"/>
      <c r="O978" s="190"/>
      <c r="P978" s="190"/>
      <c r="Q978" s="190"/>
      <c r="R978" s="190"/>
      <c r="S978" s="190"/>
      <c r="T978" s="190"/>
      <c r="U978" s="190"/>
      <c r="V978" s="190"/>
      <c r="W978" s="190"/>
      <c r="X978" s="190"/>
      <c r="Y978" s="190"/>
      <c r="Z978" s="190"/>
      <c r="AA978" s="190"/>
      <c r="AB978" s="190"/>
      <c r="AC978" s="190"/>
      <c r="AD978" s="190"/>
      <c r="AE978" s="190"/>
    </row>
    <row r="979" spans="1:31" ht="26.25" customHeight="1">
      <c r="A979" s="190"/>
      <c r="B979" s="190"/>
      <c r="C979" s="190"/>
      <c r="D979" s="190"/>
      <c r="E979" s="190"/>
      <c r="F979" s="190"/>
      <c r="G979" s="190"/>
      <c r="H979" s="190"/>
      <c r="I979" s="190"/>
      <c r="J979" s="190"/>
      <c r="K979" s="190"/>
      <c r="L979" s="190"/>
      <c r="M979" s="190"/>
      <c r="N979" s="190"/>
      <c r="O979" s="190"/>
      <c r="P979" s="190"/>
      <c r="Q979" s="190"/>
      <c r="R979" s="190"/>
      <c r="S979" s="190"/>
      <c r="T979" s="190"/>
      <c r="U979" s="190"/>
      <c r="V979" s="190"/>
      <c r="W979" s="190"/>
      <c r="X979" s="190"/>
      <c r="Y979" s="190"/>
      <c r="Z979" s="190"/>
      <c r="AA979" s="190"/>
      <c r="AB979" s="190"/>
      <c r="AC979" s="190"/>
      <c r="AD979" s="190"/>
      <c r="AE979" s="190"/>
    </row>
    <row r="980" spans="1:31" ht="26.25" customHeight="1">
      <c r="A980" s="190"/>
      <c r="B980" s="190"/>
      <c r="C980" s="190"/>
      <c r="D980" s="190"/>
      <c r="E980" s="190"/>
      <c r="F980" s="190"/>
      <c r="G980" s="190"/>
      <c r="H980" s="190"/>
      <c r="I980" s="190"/>
      <c r="J980" s="190"/>
      <c r="K980" s="190"/>
      <c r="L980" s="190"/>
      <c r="M980" s="190"/>
      <c r="N980" s="190"/>
      <c r="O980" s="190"/>
      <c r="P980" s="190"/>
      <c r="Q980" s="190"/>
      <c r="R980" s="190"/>
      <c r="S980" s="190"/>
      <c r="T980" s="190"/>
      <c r="U980" s="190"/>
      <c r="V980" s="190"/>
      <c r="W980" s="190"/>
      <c r="X980" s="190"/>
      <c r="Y980" s="190"/>
      <c r="Z980" s="190"/>
      <c r="AA980" s="190"/>
      <c r="AB980" s="190"/>
      <c r="AC980" s="190"/>
      <c r="AD980" s="190"/>
      <c r="AE980" s="190"/>
    </row>
    <row r="981" spans="1:31" ht="26.25" customHeight="1">
      <c r="A981" s="190"/>
      <c r="B981" s="190"/>
      <c r="C981" s="190"/>
      <c r="D981" s="190"/>
      <c r="E981" s="190"/>
      <c r="F981" s="190"/>
      <c r="G981" s="190"/>
      <c r="H981" s="190"/>
      <c r="I981" s="190"/>
      <c r="J981" s="190"/>
      <c r="K981" s="190"/>
      <c r="L981" s="190"/>
      <c r="M981" s="190"/>
      <c r="N981" s="190"/>
      <c r="O981" s="190"/>
      <c r="P981" s="190"/>
      <c r="Q981" s="190"/>
      <c r="R981" s="190"/>
      <c r="S981" s="190"/>
      <c r="T981" s="190"/>
      <c r="U981" s="190"/>
      <c r="V981" s="190"/>
      <c r="W981" s="190"/>
      <c r="X981" s="190"/>
      <c r="Y981" s="190"/>
      <c r="Z981" s="190"/>
      <c r="AA981" s="190"/>
      <c r="AB981" s="190"/>
      <c r="AC981" s="190"/>
      <c r="AD981" s="190"/>
      <c r="AE981" s="190"/>
    </row>
    <row r="982" spans="1:31" ht="26.25" customHeight="1">
      <c r="A982" s="190"/>
      <c r="B982" s="190"/>
      <c r="C982" s="190"/>
      <c r="D982" s="190"/>
      <c r="E982" s="190"/>
      <c r="F982" s="190"/>
      <c r="G982" s="190"/>
      <c r="H982" s="190"/>
      <c r="I982" s="190"/>
      <c r="J982" s="190"/>
      <c r="K982" s="190"/>
      <c r="L982" s="190"/>
      <c r="M982" s="190"/>
      <c r="N982" s="190"/>
      <c r="O982" s="190"/>
      <c r="P982" s="190"/>
      <c r="Q982" s="190"/>
      <c r="R982" s="190"/>
      <c r="S982" s="190"/>
      <c r="T982" s="190"/>
      <c r="U982" s="190"/>
      <c r="V982" s="190"/>
      <c r="W982" s="190"/>
      <c r="X982" s="190"/>
      <c r="Y982" s="190"/>
      <c r="Z982" s="190"/>
      <c r="AA982" s="190"/>
      <c r="AB982" s="190"/>
      <c r="AC982" s="190"/>
      <c r="AD982" s="190"/>
      <c r="AE982" s="190"/>
    </row>
    <row r="983" spans="1:31" ht="26.25" customHeight="1">
      <c r="A983" s="190"/>
      <c r="B983" s="190"/>
      <c r="C983" s="190"/>
      <c r="D983" s="190"/>
      <c r="E983" s="190"/>
      <c r="F983" s="190"/>
      <c r="G983" s="190"/>
      <c r="H983" s="190"/>
      <c r="I983" s="190"/>
      <c r="J983" s="190"/>
      <c r="K983" s="190"/>
      <c r="L983" s="190"/>
      <c r="M983" s="190"/>
      <c r="N983" s="190"/>
      <c r="O983" s="190"/>
      <c r="P983" s="190"/>
      <c r="Q983" s="190"/>
      <c r="R983" s="190"/>
      <c r="S983" s="190"/>
      <c r="T983" s="190"/>
      <c r="U983" s="190"/>
      <c r="V983" s="190"/>
      <c r="W983" s="190"/>
      <c r="X983" s="190"/>
      <c r="Y983" s="190"/>
      <c r="Z983" s="190"/>
      <c r="AA983" s="190"/>
      <c r="AB983" s="190"/>
      <c r="AC983" s="190"/>
      <c r="AD983" s="190"/>
      <c r="AE983" s="190"/>
    </row>
    <row r="984" spans="1:31" ht="26.25" customHeight="1">
      <c r="A984" s="190"/>
      <c r="B984" s="190"/>
      <c r="C984" s="190"/>
      <c r="D984" s="190"/>
      <c r="E984" s="190"/>
      <c r="F984" s="190"/>
      <c r="G984" s="190"/>
      <c r="H984" s="190"/>
      <c r="I984" s="190"/>
      <c r="J984" s="190"/>
      <c r="K984" s="190"/>
      <c r="L984" s="190"/>
      <c r="M984" s="190"/>
      <c r="N984" s="190"/>
      <c r="O984" s="190"/>
      <c r="P984" s="190"/>
      <c r="Q984" s="190"/>
      <c r="R984" s="190"/>
      <c r="S984" s="190"/>
      <c r="T984" s="190"/>
      <c r="U984" s="190"/>
      <c r="V984" s="190"/>
      <c r="W984" s="190"/>
      <c r="X984" s="190"/>
      <c r="Y984" s="190"/>
      <c r="Z984" s="190"/>
      <c r="AA984" s="190"/>
      <c r="AB984" s="190"/>
      <c r="AC984" s="190"/>
      <c r="AD984" s="190"/>
      <c r="AE984" s="190"/>
    </row>
    <row r="985" spans="1:31" ht="26.25" customHeight="1">
      <c r="A985" s="190"/>
      <c r="B985" s="190"/>
      <c r="C985" s="190"/>
      <c r="D985" s="190"/>
      <c r="E985" s="190"/>
      <c r="F985" s="190"/>
      <c r="G985" s="190"/>
      <c r="H985" s="190"/>
      <c r="I985" s="190"/>
      <c r="J985" s="190"/>
      <c r="K985" s="190"/>
      <c r="L985" s="190"/>
      <c r="M985" s="190"/>
      <c r="N985" s="190"/>
      <c r="O985" s="190"/>
      <c r="P985" s="190"/>
      <c r="Q985" s="190"/>
      <c r="R985" s="190"/>
      <c r="S985" s="190"/>
      <c r="T985" s="190"/>
      <c r="U985" s="190"/>
      <c r="V985" s="190"/>
      <c r="W985" s="190"/>
      <c r="X985" s="190"/>
      <c r="Y985" s="190"/>
      <c r="Z985" s="190"/>
      <c r="AA985" s="190"/>
      <c r="AB985" s="190"/>
      <c r="AC985" s="190"/>
      <c r="AD985" s="190"/>
      <c r="AE985" s="190"/>
    </row>
    <row r="986" spans="1:31" ht="26.25" customHeight="1">
      <c r="A986" s="190"/>
      <c r="B986" s="190"/>
      <c r="C986" s="190"/>
      <c r="D986" s="190"/>
      <c r="E986" s="190"/>
      <c r="F986" s="190"/>
      <c r="G986" s="190"/>
      <c r="H986" s="190"/>
      <c r="I986" s="190"/>
      <c r="J986" s="190"/>
      <c r="K986" s="190"/>
      <c r="L986" s="190"/>
      <c r="M986" s="190"/>
      <c r="N986" s="190"/>
      <c r="O986" s="190"/>
      <c r="P986" s="190"/>
      <c r="Q986" s="190"/>
      <c r="R986" s="190"/>
      <c r="S986" s="190"/>
      <c r="T986" s="190"/>
      <c r="U986" s="190"/>
      <c r="V986" s="190"/>
      <c r="W986" s="190"/>
      <c r="X986" s="190"/>
      <c r="Y986" s="190"/>
      <c r="Z986" s="190"/>
      <c r="AA986" s="190"/>
      <c r="AB986" s="190"/>
      <c r="AC986" s="190"/>
      <c r="AD986" s="190"/>
      <c r="AE986" s="190"/>
    </row>
    <row r="987" spans="1:31" ht="26.25" customHeight="1">
      <c r="A987" s="190"/>
      <c r="B987" s="190"/>
      <c r="C987" s="190"/>
      <c r="D987" s="190"/>
      <c r="E987" s="190"/>
      <c r="F987" s="190"/>
      <c r="G987" s="190"/>
      <c r="H987" s="190"/>
      <c r="I987" s="190"/>
      <c r="J987" s="190"/>
      <c r="K987" s="190"/>
      <c r="L987" s="190"/>
      <c r="M987" s="190"/>
      <c r="N987" s="190"/>
      <c r="O987" s="190"/>
      <c r="P987" s="190"/>
      <c r="Q987" s="190"/>
      <c r="R987" s="190"/>
      <c r="S987" s="190"/>
      <c r="T987" s="190"/>
      <c r="U987" s="190"/>
      <c r="V987" s="190"/>
      <c r="W987" s="190"/>
      <c r="X987" s="190"/>
      <c r="Y987" s="190"/>
      <c r="Z987" s="190"/>
      <c r="AA987" s="190"/>
      <c r="AB987" s="190"/>
      <c r="AC987" s="190"/>
      <c r="AD987" s="190"/>
      <c r="AE987" s="190"/>
    </row>
    <row r="988" spans="1:31" ht="26.25" customHeight="1">
      <c r="A988" s="190"/>
      <c r="B988" s="190"/>
      <c r="C988" s="190"/>
      <c r="D988" s="190"/>
      <c r="E988" s="190"/>
      <c r="F988" s="190"/>
      <c r="G988" s="190"/>
      <c r="H988" s="190"/>
      <c r="I988" s="190"/>
      <c r="J988" s="190"/>
      <c r="K988" s="190"/>
      <c r="L988" s="190"/>
      <c r="M988" s="190"/>
      <c r="N988" s="190"/>
      <c r="O988" s="190"/>
      <c r="P988" s="190"/>
      <c r="Q988" s="190"/>
      <c r="R988" s="190"/>
      <c r="S988" s="190"/>
      <c r="T988" s="190"/>
      <c r="U988" s="190"/>
      <c r="V988" s="190"/>
      <c r="W988" s="190"/>
      <c r="X988" s="190"/>
      <c r="Y988" s="190"/>
      <c r="Z988" s="190"/>
      <c r="AA988" s="190"/>
      <c r="AB988" s="190"/>
      <c r="AC988" s="190"/>
      <c r="AD988" s="190"/>
      <c r="AE988" s="190"/>
    </row>
    <row r="989" spans="1:31" ht="26.25" customHeight="1">
      <c r="A989" s="190"/>
      <c r="B989" s="190"/>
      <c r="C989" s="190"/>
      <c r="D989" s="190"/>
      <c r="E989" s="190"/>
      <c r="F989" s="190"/>
      <c r="G989" s="190"/>
      <c r="H989" s="190"/>
      <c r="I989" s="190"/>
      <c r="J989" s="190"/>
      <c r="K989" s="190"/>
      <c r="L989" s="190"/>
      <c r="M989" s="190"/>
      <c r="N989" s="190"/>
      <c r="O989" s="190"/>
      <c r="P989" s="190"/>
      <c r="Q989" s="190"/>
      <c r="R989" s="190"/>
      <c r="S989" s="190"/>
      <c r="T989" s="190"/>
      <c r="U989" s="190"/>
      <c r="V989" s="190"/>
      <c r="W989" s="190"/>
      <c r="X989" s="190"/>
      <c r="Y989" s="190"/>
      <c r="Z989" s="190"/>
      <c r="AA989" s="190"/>
      <c r="AB989" s="190"/>
      <c r="AC989" s="190"/>
      <c r="AD989" s="190"/>
      <c r="AE989" s="190"/>
    </row>
    <row r="990" spans="1:31" ht="26.25" customHeight="1">
      <c r="A990" s="190"/>
      <c r="B990" s="190"/>
      <c r="C990" s="190"/>
      <c r="D990" s="190"/>
      <c r="E990" s="190"/>
      <c r="F990" s="190"/>
      <c r="G990" s="190"/>
      <c r="H990" s="190"/>
      <c r="I990" s="190"/>
      <c r="J990" s="190"/>
      <c r="K990" s="190"/>
      <c r="L990" s="190"/>
      <c r="M990" s="190"/>
      <c r="N990" s="190"/>
      <c r="O990" s="190"/>
      <c r="P990" s="190"/>
      <c r="Q990" s="190"/>
      <c r="R990" s="190"/>
      <c r="S990" s="190"/>
      <c r="T990" s="190"/>
      <c r="U990" s="190"/>
      <c r="V990" s="190"/>
      <c r="W990" s="190"/>
      <c r="X990" s="190"/>
      <c r="Y990" s="190"/>
      <c r="Z990" s="190"/>
      <c r="AA990" s="190"/>
      <c r="AB990" s="190"/>
      <c r="AC990" s="190"/>
      <c r="AD990" s="190"/>
      <c r="AE990" s="190"/>
    </row>
    <row r="991" spans="1:31" ht="26.25" customHeight="1">
      <c r="A991" s="190"/>
      <c r="B991" s="190"/>
      <c r="C991" s="190"/>
      <c r="D991" s="190"/>
      <c r="E991" s="190"/>
      <c r="F991" s="190"/>
      <c r="G991" s="190"/>
      <c r="H991" s="190"/>
      <c r="I991" s="190"/>
      <c r="J991" s="190"/>
      <c r="K991" s="190"/>
      <c r="L991" s="190"/>
      <c r="M991" s="190"/>
      <c r="N991" s="190"/>
      <c r="O991" s="190"/>
      <c r="P991" s="190"/>
      <c r="Q991" s="190"/>
      <c r="R991" s="190"/>
      <c r="S991" s="190"/>
      <c r="T991" s="190"/>
      <c r="U991" s="190"/>
      <c r="V991" s="190"/>
      <c r="W991" s="190"/>
      <c r="X991" s="190"/>
      <c r="Y991" s="190"/>
      <c r="Z991" s="190"/>
      <c r="AA991" s="190"/>
      <c r="AB991" s="190"/>
      <c r="AC991" s="190"/>
      <c r="AD991" s="190"/>
      <c r="AE991" s="190"/>
    </row>
    <row r="992" spans="1:31" ht="26.25" customHeight="1">
      <c r="A992" s="190"/>
      <c r="B992" s="190"/>
      <c r="C992" s="190"/>
      <c r="D992" s="190"/>
      <c r="E992" s="190"/>
      <c r="F992" s="190"/>
      <c r="G992" s="190"/>
      <c r="H992" s="190"/>
      <c r="I992" s="190"/>
      <c r="J992" s="190"/>
      <c r="K992" s="190"/>
      <c r="L992" s="190"/>
      <c r="M992" s="190"/>
      <c r="N992" s="190"/>
      <c r="O992" s="190"/>
      <c r="P992" s="190"/>
      <c r="Q992" s="190"/>
      <c r="R992" s="190"/>
      <c r="S992" s="190"/>
      <c r="T992" s="190"/>
      <c r="U992" s="190"/>
      <c r="V992" s="190"/>
      <c r="W992" s="190"/>
      <c r="X992" s="190"/>
      <c r="Y992" s="190"/>
      <c r="Z992" s="190"/>
      <c r="AA992" s="190"/>
      <c r="AB992" s="190"/>
      <c r="AC992" s="190"/>
      <c r="AD992" s="190"/>
      <c r="AE992" s="190"/>
    </row>
  </sheetData>
  <mergeCells count="164">
    <mergeCell ref="Q3:Q4"/>
    <mergeCell ref="Q5:Q6"/>
    <mergeCell ref="R15:S15"/>
    <mergeCell ref="R17:S17"/>
    <mergeCell ref="R19:S19"/>
    <mergeCell ref="R23:S23"/>
    <mergeCell ref="R21:S21"/>
    <mergeCell ref="N8:Q8"/>
    <mergeCell ref="N9:Q9"/>
    <mergeCell ref="N10:Q10"/>
    <mergeCell ref="N17:O17"/>
    <mergeCell ref="N20:O20"/>
    <mergeCell ref="N21:O21"/>
    <mergeCell ref="N12:O12"/>
    <mergeCell ref="N13:O13"/>
    <mergeCell ref="R13:S13"/>
    <mergeCell ref="R12:S12"/>
    <mergeCell ref="H3:I6"/>
    <mergeCell ref="C4:F4"/>
    <mergeCell ref="C5:F5"/>
    <mergeCell ref="C6:E6"/>
    <mergeCell ref="C7:Q7"/>
    <mergeCell ref="C8:D10"/>
    <mergeCell ref="R26:S26"/>
    <mergeCell ref="C12:C14"/>
    <mergeCell ref="D12:D14"/>
    <mergeCell ref="E12:E14"/>
    <mergeCell ref="F12:G12"/>
    <mergeCell ref="H12:I12"/>
    <mergeCell ref="P12:Q14"/>
    <mergeCell ref="F13:G13"/>
    <mergeCell ref="H13:I13"/>
    <mergeCell ref="L12:M12"/>
    <mergeCell ref="L13:M13"/>
    <mergeCell ref="C15:C16"/>
    <mergeCell ref="D15:D16"/>
    <mergeCell ref="F15:G15"/>
    <mergeCell ref="H15:I15"/>
    <mergeCell ref="P15:Q15"/>
    <mergeCell ref="C19:C20"/>
    <mergeCell ref="D19:D20"/>
    <mergeCell ref="T15:T16"/>
    <mergeCell ref="F16:G16"/>
    <mergeCell ref="H16:I16"/>
    <mergeCell ref="P16:Q16"/>
    <mergeCell ref="C17:C18"/>
    <mergeCell ref="D17:D18"/>
    <mergeCell ref="F17:G17"/>
    <mergeCell ref="H17:I17"/>
    <mergeCell ref="P17:Q17"/>
    <mergeCell ref="T17:T18"/>
    <mergeCell ref="F18:G18"/>
    <mergeCell ref="H18:I18"/>
    <mergeCell ref="P18:Q18"/>
    <mergeCell ref="J16:K16"/>
    <mergeCell ref="J17:K17"/>
    <mergeCell ref="J18:K18"/>
    <mergeCell ref="L15:M15"/>
    <mergeCell ref="L16:M16"/>
    <mergeCell ref="L17:M17"/>
    <mergeCell ref="L18:M18"/>
    <mergeCell ref="R16:S16"/>
    <mergeCell ref="R18:S18"/>
    <mergeCell ref="N15:O15"/>
    <mergeCell ref="N16:O16"/>
    <mergeCell ref="F19:G19"/>
    <mergeCell ref="H19:I19"/>
    <mergeCell ref="P19:Q19"/>
    <mergeCell ref="T19:T20"/>
    <mergeCell ref="F20:G20"/>
    <mergeCell ref="H20:I20"/>
    <mergeCell ref="P20:Q20"/>
    <mergeCell ref="C21:C22"/>
    <mergeCell ref="D21:D22"/>
    <mergeCell ref="F21:G21"/>
    <mergeCell ref="H21:I21"/>
    <mergeCell ref="P21:Q21"/>
    <mergeCell ref="F22:G22"/>
    <mergeCell ref="H22:I22"/>
    <mergeCell ref="P22:Q22"/>
    <mergeCell ref="J19:K19"/>
    <mergeCell ref="J20:K20"/>
    <mergeCell ref="J21:K21"/>
    <mergeCell ref="L19:M19"/>
    <mergeCell ref="L20:M20"/>
    <mergeCell ref="L21:M21"/>
    <mergeCell ref="R20:S20"/>
    <mergeCell ref="C23:C24"/>
    <mergeCell ref="D23:D24"/>
    <mergeCell ref="F23:G23"/>
    <mergeCell ref="H23:I23"/>
    <mergeCell ref="P23:Q23"/>
    <mergeCell ref="F24:G24"/>
    <mergeCell ref="H24:I24"/>
    <mergeCell ref="P24:Q24"/>
    <mergeCell ref="L24:M24"/>
    <mergeCell ref="C25:C26"/>
    <mergeCell ref="D25:D26"/>
    <mergeCell ref="F25:G25"/>
    <mergeCell ref="H25:I25"/>
    <mergeCell ref="P25:Q25"/>
    <mergeCell ref="F26:G26"/>
    <mergeCell ref="H26:I26"/>
    <mergeCell ref="P26:Q26"/>
    <mergeCell ref="L25:M25"/>
    <mergeCell ref="L26:M26"/>
    <mergeCell ref="C30:E30"/>
    <mergeCell ref="F30:G30"/>
    <mergeCell ref="H30:I30"/>
    <mergeCell ref="P30:Q30"/>
    <mergeCell ref="C35:D35"/>
    <mergeCell ref="C36:D36"/>
    <mergeCell ref="L31:M31"/>
    <mergeCell ref="C28:E28"/>
    <mergeCell ref="F28:G28"/>
    <mergeCell ref="H28:I28"/>
    <mergeCell ref="P28:Q28"/>
    <mergeCell ref="C29:E29"/>
    <mergeCell ref="F29:G29"/>
    <mergeCell ref="H29:I29"/>
    <mergeCell ref="P29:Q29"/>
    <mergeCell ref="J29:K29"/>
    <mergeCell ref="J30:K30"/>
    <mergeCell ref="L28:M28"/>
    <mergeCell ref="L29:M29"/>
    <mergeCell ref="L30:M30"/>
    <mergeCell ref="J28:K28"/>
    <mergeCell ref="Y40:Z40"/>
    <mergeCell ref="I41:Q41"/>
    <mergeCell ref="J12:K12"/>
    <mergeCell ref="J13:K13"/>
    <mergeCell ref="U38:V38"/>
    <mergeCell ref="W38:X38"/>
    <mergeCell ref="Y38:Z38"/>
    <mergeCell ref="U39:V39"/>
    <mergeCell ref="W39:X39"/>
    <mergeCell ref="Y39:Z39"/>
    <mergeCell ref="N18:O18"/>
    <mergeCell ref="N19:O19"/>
    <mergeCell ref="I40:Q40"/>
    <mergeCell ref="U40:V40"/>
    <mergeCell ref="W40:X40"/>
    <mergeCell ref="N30:O30"/>
    <mergeCell ref="J15:K15"/>
    <mergeCell ref="L22:M22"/>
    <mergeCell ref="L23:M23"/>
    <mergeCell ref="J22:K22"/>
    <mergeCell ref="J23:K23"/>
    <mergeCell ref="J24:K24"/>
    <mergeCell ref="J25:K25"/>
    <mergeCell ref="J26:K26"/>
    <mergeCell ref="R28:S28"/>
    <mergeCell ref="R29:S29"/>
    <mergeCell ref="N26:O26"/>
    <mergeCell ref="N23:O23"/>
    <mergeCell ref="N24:O24"/>
    <mergeCell ref="N25:O25"/>
    <mergeCell ref="N28:O28"/>
    <mergeCell ref="N29:O29"/>
    <mergeCell ref="R22:S22"/>
    <mergeCell ref="R25:S25"/>
    <mergeCell ref="N22:O22"/>
    <mergeCell ref="P27:Q27"/>
    <mergeCell ref="R24:S24"/>
  </mergeCells>
  <printOptions horizontalCentered="1" verticalCentered="1"/>
  <pageMargins left="0.39370078740157483" right="0.39370078740157483" top="0.39370078740157483" bottom="0.39370078740157483" header="0.78740157480314965" footer="0.39370078740157483"/>
  <pageSetup paperSize="8" scale="24" orientation="landscape" r:id="rId1"/>
  <headerFooter>
    <oddFooter>&amp;CRua Joaquim das Neves, 211 - Vila Caldas, Carapicuíba – SP| CEP: 06310-030, Brasil sduh@carapicuiba.sp.gov.br| (11) 4164-5539</oddFooter>
  </headerFooter>
  <rowBreaks count="1" manualBreakCount="1">
    <brk id="37" min="1" max="11" man="1"/>
  </rowBreaks>
  <colBreaks count="1" manualBreakCount="1">
    <brk id="17" min="1" max="3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9</vt:i4>
      </vt:variant>
    </vt:vector>
  </HeadingPairs>
  <TitlesOfParts>
    <vt:vector size="15" baseType="lpstr">
      <vt:lpstr>ORÇAMENTO</vt:lpstr>
      <vt:lpstr>MEMÓRIA</vt:lpstr>
      <vt:lpstr>MEMORIA DE CALCULO TAMBORY</vt:lpstr>
      <vt:lpstr>MEMÓRIA DE CALCULO DANTE</vt:lpstr>
      <vt:lpstr>CRONOGRAMA</vt:lpstr>
      <vt:lpstr>CRONOGRAMA DESEMBOLSO</vt:lpstr>
      <vt:lpstr>CRONOGRAMA!Area_de_impressao</vt:lpstr>
      <vt:lpstr>'CRONOGRAMA DESEMBOLSO'!Area_de_impressao</vt:lpstr>
      <vt:lpstr>MEMÓRIA!Area_de_impressao</vt:lpstr>
      <vt:lpstr>'MEMÓRIA DE CALCULO DANTE'!Area_de_impressao</vt:lpstr>
      <vt:lpstr>'MEMORIA DE CALCULO TAMBORY'!Area_de_impressao</vt:lpstr>
      <vt:lpstr>ORÇAMENTO!Area_de_impressao</vt:lpstr>
      <vt:lpstr>MEMÓRIA!Titulos_de_impressao</vt:lpstr>
      <vt:lpstr>'MEMÓRIA DE CALCULO DANTE'!Titulos_de_impressao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dos Santos Silva</dc:creator>
  <cp:lastModifiedBy>thaisdh</cp:lastModifiedBy>
  <cp:lastPrinted>2022-06-06T12:33:09Z</cp:lastPrinted>
  <dcterms:created xsi:type="dcterms:W3CDTF">2021-09-01T00:27:41Z</dcterms:created>
  <dcterms:modified xsi:type="dcterms:W3CDTF">2022-06-06T12:43:45Z</dcterms:modified>
</cp:coreProperties>
</file>